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fs\Profiles$\VRT001037\Documents\RENOVACIJA\JESSICA\2022.04.26 Tvarka\PRIEDAI\"/>
    </mc:Choice>
  </mc:AlternateContent>
  <xr:revisionPtr revIDLastSave="0" documentId="13_ncr:1_{780F0479-964D-4F5B-B410-6CADA425F37A}" xr6:coauthVersionLast="45" xr6:coauthVersionMax="45" xr10:uidLastSave="{00000000-0000-0000-0000-000000000000}"/>
  <bookViews>
    <workbookView xWindow="-120" yWindow="-120" windowWidth="29040" windowHeight="15840" xr2:uid="{00000000-000D-0000-FFFF-FFFF00000000}"/>
  </bookViews>
  <sheets>
    <sheet name="Bendra informacija" sheetId="4" r:id="rId1"/>
    <sheet name="Informacija importui" sheetId="1" r:id="rId2"/>
  </sheets>
  <functionGroups builtInGroupCount="19"/>
  <definedNames>
    <definedName name="_xlnm.Print_Area" localSheetId="0">'Bendra informacija'!$A$1:$J$90</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82" i="4" l="1"/>
  <c r="F82" i="4"/>
  <c r="D82" i="4"/>
  <c r="J81" i="4" l="1"/>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H81" i="4"/>
  <c r="I81" i="4" s="1"/>
  <c r="H80" i="4"/>
  <c r="I80" i="4" s="1"/>
  <c r="H79" i="4"/>
  <c r="I79" i="4" s="1"/>
  <c r="H78" i="4"/>
  <c r="I78" i="4" s="1"/>
  <c r="H77" i="4"/>
  <c r="I77" i="4" s="1"/>
  <c r="H76" i="4"/>
  <c r="I76" i="4" s="1"/>
  <c r="H75" i="4"/>
  <c r="I75" i="4" s="1"/>
  <c r="H74" i="4"/>
  <c r="I74" i="4" s="1"/>
  <c r="H73" i="4"/>
  <c r="I73" i="4" s="1"/>
  <c r="H72" i="4"/>
  <c r="I72" i="4" s="1"/>
  <c r="H71" i="4"/>
  <c r="I71" i="4" s="1"/>
  <c r="H70" i="4"/>
  <c r="I70" i="4" s="1"/>
  <c r="H69" i="4"/>
  <c r="I69" i="4" s="1"/>
  <c r="H68" i="4"/>
  <c r="I68" i="4" s="1"/>
  <c r="H67" i="4"/>
  <c r="I67" i="4" s="1"/>
  <c r="H66" i="4"/>
  <c r="I66" i="4" s="1"/>
  <c r="H65" i="4"/>
  <c r="I65" i="4" s="1"/>
  <c r="H64" i="4"/>
  <c r="I64" i="4" s="1"/>
  <c r="H63" i="4"/>
  <c r="I63" i="4" s="1"/>
  <c r="H62" i="4"/>
  <c r="I62" i="4" s="1"/>
  <c r="H61" i="4"/>
  <c r="I61" i="4" s="1"/>
  <c r="H60" i="4"/>
  <c r="I60" i="4" s="1"/>
  <c r="H59" i="4"/>
  <c r="I59" i="4" s="1"/>
  <c r="H58" i="4"/>
  <c r="I58" i="4" s="1"/>
  <c r="H57" i="4"/>
  <c r="I57" i="4" s="1"/>
  <c r="H56" i="4"/>
  <c r="I56" i="4" s="1"/>
  <c r="H55" i="4"/>
  <c r="I55" i="4" s="1"/>
  <c r="H54" i="4"/>
  <c r="I54" i="4" s="1"/>
  <c r="H53" i="4"/>
  <c r="I53" i="4" s="1"/>
  <c r="H52" i="4"/>
  <c r="I52" i="4" s="1"/>
  <c r="H51" i="4"/>
  <c r="I51" i="4" s="1"/>
  <c r="H50" i="4"/>
  <c r="I50" i="4" s="1"/>
  <c r="H49" i="4"/>
  <c r="I49" i="4" s="1"/>
  <c r="H48" i="4"/>
  <c r="I48" i="4" s="1"/>
  <c r="H47" i="4"/>
  <c r="I47" i="4" s="1"/>
  <c r="H46" i="4"/>
  <c r="I46" i="4" s="1"/>
  <c r="H45" i="4"/>
  <c r="I45" i="4" s="1"/>
  <c r="H44" i="4"/>
  <c r="I44" i="4" s="1"/>
  <c r="H43" i="4"/>
  <c r="I43" i="4" s="1"/>
  <c r="H42" i="4"/>
  <c r="I42" i="4" s="1"/>
  <c r="H41" i="4"/>
  <c r="I41" i="4" s="1"/>
  <c r="H40" i="4"/>
  <c r="I40" i="4" s="1"/>
  <c r="H39" i="4"/>
  <c r="I39" i="4" s="1"/>
  <c r="H38" i="4"/>
  <c r="I38" i="4" s="1"/>
  <c r="H37" i="4"/>
  <c r="I37" i="4" s="1"/>
  <c r="H36" i="4"/>
  <c r="I36" i="4" s="1"/>
  <c r="H35" i="4"/>
  <c r="I35" i="4" s="1"/>
  <c r="H34" i="4"/>
  <c r="I34" i="4" s="1"/>
  <c r="H33" i="4"/>
  <c r="I33" i="4" s="1"/>
  <c r="H32" i="4"/>
  <c r="H82" i="4" s="1"/>
  <c r="E81" i="4"/>
  <c r="E80" i="4"/>
  <c r="E79" i="4"/>
  <c r="E78" i="4"/>
  <c r="E77" i="4"/>
  <c r="E76" i="4"/>
  <c r="E75" i="4"/>
  <c r="E74" i="4"/>
  <c r="E73" i="4"/>
  <c r="E72" i="4"/>
  <c r="E71" i="4"/>
  <c r="E70" i="4"/>
  <c r="E69" i="4"/>
  <c r="E68" i="4"/>
  <c r="E67" i="4"/>
  <c r="E66" i="4"/>
  <c r="E65" i="4"/>
  <c r="E64" i="4"/>
  <c r="E63" i="4"/>
  <c r="E62" i="4"/>
  <c r="E61" i="4"/>
  <c r="E60" i="4"/>
  <c r="E59" i="4"/>
  <c r="E58" i="4"/>
  <c r="E57" i="4"/>
  <c r="E56" i="4"/>
  <c r="E55" i="4"/>
  <c r="E54" i="4"/>
  <c r="E53" i="4"/>
  <c r="E52" i="4"/>
  <c r="E51" i="4"/>
  <c r="E50" i="4"/>
  <c r="E49" i="4"/>
  <c r="E48" i="4"/>
  <c r="E47" i="4"/>
  <c r="E46" i="4"/>
  <c r="E45" i="4"/>
  <c r="E44" i="4"/>
  <c r="E43" i="4"/>
  <c r="E42" i="4"/>
  <c r="E41" i="4"/>
  <c r="E40" i="4"/>
  <c r="E39" i="4"/>
  <c r="E38" i="4"/>
  <c r="E37" i="4"/>
  <c r="E36" i="4"/>
  <c r="E35" i="4"/>
  <c r="E34" i="4"/>
  <c r="E33" i="4"/>
  <c r="G81" i="4" l="1"/>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D7" i="4" l="1"/>
  <c r="I32" i="4"/>
  <c r="E32" i="4"/>
  <c r="G3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Gedas Janėnas</author>
  </authors>
  <commentList>
    <comment ref="D16" authorId="0" shapeId="0" xr:uid="{3B924632-AFE1-4C92-8B24-D37D3594B421}">
      <text>
        <r>
          <rPr>
            <sz val="9"/>
            <color indexed="81"/>
            <rFont val="Tahoma"/>
            <family val="2"/>
            <charset val="186"/>
          </rPr>
          <t>Nurodoma papildoma paramos suma</t>
        </r>
      </text>
    </comment>
    <comment ref="B20" authorId="0" shapeId="0" xr:uid="{66B004E1-90B3-4929-9EB4-A44CE56918ED}">
      <text>
        <r>
          <rPr>
            <sz val="9"/>
            <color indexed="81"/>
            <rFont val="Tahoma"/>
            <family val="2"/>
            <charset val="186"/>
          </rPr>
          <t>Administratorius pasirenka kokie mokėtojų kodai bus norodomi mokėtojo kodo lauke arba mokėjimo paskirtyje atliekant kredito įmokų mokėjimą (Banko ar Administratoriaus)</t>
        </r>
      </text>
    </comment>
    <comment ref="B21" authorId="0" shapeId="0" xr:uid="{7AD6600A-C54D-40F2-B1F5-BE638D591AFD}">
      <text>
        <r>
          <rPr>
            <sz val="9"/>
            <color indexed="81"/>
            <rFont val="Tahoma"/>
            <family val="2"/>
            <charset val="186"/>
          </rPr>
          <t>Administratorius pasirenka kokie mokėtojų kodai bus norodomi mokėtojo kodo lauke arba mokėjimo paskirtyje atliekant kredito įmokų mokėjimą (Banko ar Administratoriaus)</t>
        </r>
      </text>
    </comment>
    <comment ref="C32" authorId="0" shapeId="0" xr:uid="{0DDC1F78-27EE-430F-9EB0-3A5EA18E62D8}">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2" authorId="0" shapeId="0" xr:uid="{D801F22F-CBA7-4E2F-806C-24AD96680AE0}">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3" authorId="0" shapeId="0" xr:uid="{4630CEC5-B37C-4BA1-BDFB-12D4DA0757B4}">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3" authorId="0" shapeId="0" xr:uid="{6A300988-B7CC-4E93-BD54-9A527F59E4B6}">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4" authorId="0" shapeId="0" xr:uid="{26337CDA-4C22-47F8-B663-B67864BB4B16}">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4" authorId="0" shapeId="0" xr:uid="{94489485-F02D-4B92-A681-BC9351C38639}">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5" authorId="0" shapeId="0" xr:uid="{3BD8C0DD-3132-4324-A519-1BE21D8D74E4}">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5" authorId="0" shapeId="0" xr:uid="{974BCEA9-B570-453D-B14F-D8D431C1F649}">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6" authorId="0" shapeId="0" xr:uid="{9BB0F050-ACE0-4E29-B8AD-A4D99254F0DC}">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6" authorId="0" shapeId="0" xr:uid="{00C249D1-63AF-45E0-BD02-ABC091C029E6}">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7" authorId="0" shapeId="0" xr:uid="{D5862319-504B-4EC7-84E4-DB980DE9930B}">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7" authorId="0" shapeId="0" xr:uid="{F7BF3FC1-F17A-463D-B5F9-46A8167200BA}">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8" authorId="0" shapeId="0" xr:uid="{989AC648-93AD-48E0-B6E1-819BF36E6EC2}">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8" authorId="0" shapeId="0" xr:uid="{65EF23AE-C4B8-4A8F-BCEA-B2870FAA6461}">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39" authorId="0" shapeId="0" xr:uid="{DA71A260-429D-490C-91F9-7DECA7AFB04C}">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39" authorId="0" shapeId="0" xr:uid="{BCFF2674-DCCC-4809-8B96-27EEA9F5EE0F}">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0" authorId="0" shapeId="0" xr:uid="{CE281C38-9FA6-42FE-9FF1-287B8F0DBCD0}">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0" authorId="0" shapeId="0" xr:uid="{5817AC2C-E73B-4ACF-A862-079CB2F10F5D}">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1" authorId="0" shapeId="0" xr:uid="{18D0FC79-6209-4734-8A1E-2D8F31200119}">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1" authorId="0" shapeId="0" xr:uid="{87B42095-F6E4-4BE2-97AC-48D92CABCA6D}">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2" authorId="0" shapeId="0" xr:uid="{9635AC30-51F9-456A-85CA-1428A761EE63}">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2" authorId="0" shapeId="0" xr:uid="{1430E656-7C70-4A14-A57A-9E44399377E4}">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3" authorId="0" shapeId="0" xr:uid="{7B10A9B6-23F6-4005-AA67-59073626A8FC}">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3" authorId="0" shapeId="0" xr:uid="{6A25E8C3-B952-456B-8633-251AD7A075D5}">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4" authorId="0" shapeId="0" xr:uid="{472B640E-7533-49A0-90D7-72329D9F0247}">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4" authorId="0" shapeId="0" xr:uid="{A073FC65-8260-4661-827E-A220E805861B}">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5" authorId="0" shapeId="0" xr:uid="{D0256F56-4601-4D50-BEC7-79FF23B85FA9}">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5" authorId="0" shapeId="0" xr:uid="{8BDC70E0-208A-4D98-A51A-D585CF0C44BA}">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6" authorId="0" shapeId="0" xr:uid="{C899F271-4F56-409F-8FA1-44BDEE767E1D}">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6" authorId="0" shapeId="0" xr:uid="{0D8670EF-121A-4062-BCF6-17FF93A9AAB9}">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7" authorId="0" shapeId="0" xr:uid="{C8E9FC09-AFCF-4299-863B-A94DE1A55055}">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7" authorId="0" shapeId="0" xr:uid="{79A81FC8-989A-4EBF-8F94-2477AD6BC6DE}">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8" authorId="0" shapeId="0" xr:uid="{82D2EBAD-4350-48E6-A780-14D26CCC7A45}">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8" authorId="0" shapeId="0" xr:uid="{5D7B6BA3-0FFC-4A1D-8AB1-742AFF6C643C}">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49" authorId="0" shapeId="0" xr:uid="{50EA2D7A-C5BA-459B-8EE2-D409AD87B881}">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49" authorId="0" shapeId="0" xr:uid="{974FEA4C-0930-4326-8FA6-FD73E5426F4F}">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0" authorId="0" shapeId="0" xr:uid="{64BA802B-710A-4D2E-9FAE-72F16D437A57}">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0" authorId="0" shapeId="0" xr:uid="{14B00F81-77DE-4152-B1F5-1D9B9D4E1851}">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1" authorId="0" shapeId="0" xr:uid="{3715F743-44CE-4817-A77A-5476A1B87A9F}">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1" authorId="0" shapeId="0" xr:uid="{D1329698-AB65-43AE-9418-680545971F29}">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2" authorId="0" shapeId="0" xr:uid="{8370AFE3-47F5-4D82-9367-985B5A8F90A1}">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2" authorId="0" shapeId="0" xr:uid="{B2287977-C899-48B0-8DD6-CB75A9E67FE0}">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3" authorId="0" shapeId="0" xr:uid="{796A0C42-F0DA-43B8-A813-8DB4FD12C750}">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3" authorId="0" shapeId="0" xr:uid="{781B0A34-7686-44E0-9188-ECC470C42D05}">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4" authorId="0" shapeId="0" xr:uid="{8C6EE4FE-6ED9-494E-B0D5-16FEA3D48119}">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4" authorId="0" shapeId="0" xr:uid="{381B40B1-44B9-421D-B21A-03317C46DB35}">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5" authorId="0" shapeId="0" xr:uid="{B645C408-6E29-44DD-A3F7-F7B377F2A410}">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5" authorId="0" shapeId="0" xr:uid="{F76FFCC1-3C82-4DF0-9A76-A2174FD85486}">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6" authorId="0" shapeId="0" xr:uid="{51DCDE90-AD46-49F1-866E-2F37E8061C18}">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6" authorId="0" shapeId="0" xr:uid="{2E1E4145-F346-4C7D-ADAC-62A01B02A678}">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7" authorId="0" shapeId="0" xr:uid="{A260DD41-BB59-4DDB-9D2C-9C6435188D10}">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7" authorId="0" shapeId="0" xr:uid="{69FBF2AA-F421-47F6-B546-5B29FE4090D3}">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8" authorId="0" shapeId="0" xr:uid="{B69D50FC-ABA0-4DD8-ADC8-99F92A07A67E}">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8" authorId="0" shapeId="0" xr:uid="{E93C4CB6-9CEB-4EC1-B48F-85D61BAE8A8E}">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59" authorId="0" shapeId="0" xr:uid="{C6B90B02-80B0-4EE9-AA14-ED647665337F}">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59" authorId="0" shapeId="0" xr:uid="{6A678AD0-E023-4FFA-AE7B-6D357563A535}">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0" authorId="0" shapeId="0" xr:uid="{ECB3FAA2-2FA9-4BA4-B796-DF676C707A00}">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0" authorId="0" shapeId="0" xr:uid="{E4F03108-98E4-4B56-96C3-8AFAFAE43FE0}">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1" authorId="0" shapeId="0" xr:uid="{2DFF7730-41DA-4AD0-9827-E61301A36787}">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1" authorId="0" shapeId="0" xr:uid="{8D142EAA-3CAD-47E2-81ED-130B94139F84}">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2" authorId="0" shapeId="0" xr:uid="{48BF96BC-1593-41EC-8C13-1871EDC0870D}">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2" authorId="0" shapeId="0" xr:uid="{2DF6D1C5-C94F-42A4-9D5D-E246395F040C}">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3" authorId="0" shapeId="0" xr:uid="{D2D63DD7-50DE-41BB-8B4E-A3EB911B8061}">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3" authorId="0" shapeId="0" xr:uid="{82630EA2-C490-4897-A5C0-1A0D48094EC3}">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4" authorId="0" shapeId="0" xr:uid="{C8A27FC6-347E-4044-AE01-6087256FC5C9}">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4" authorId="0" shapeId="0" xr:uid="{E5451D25-6CBC-4C29-893F-BCC4D9638077}">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5" authorId="0" shapeId="0" xr:uid="{2663D6BB-424F-4115-92F9-BE2F33C7581F}">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5" authorId="0" shapeId="0" xr:uid="{AFE5C9CD-84A7-4AE1-BEA6-42C981D8F1D4}">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6" authorId="0" shapeId="0" xr:uid="{E93D660E-283A-40D8-9FD4-83A569AF2B55}">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6" authorId="0" shapeId="0" xr:uid="{1EE952E9-0E90-48AA-85B6-A64B105AF06A}">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7" authorId="0" shapeId="0" xr:uid="{0777EF51-6B72-4105-BC72-42EFD3626F37}">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7" authorId="0" shapeId="0" xr:uid="{36492141-BDDE-4F07-93F7-50AC0E89EAA8}">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8" authorId="0" shapeId="0" xr:uid="{01B39BB9-193E-4EBE-A5EA-0B94E3C1D715}">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8" authorId="0" shapeId="0" xr:uid="{2B0A31DF-C37B-4F02-B197-AB8B842FED72}">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69" authorId="0" shapeId="0" xr:uid="{AA2E6568-9BC2-4C5B-A6C0-A752F1D9BD17}">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69" authorId="0" shapeId="0" xr:uid="{E3B6109F-780E-49D1-A4EE-25CCEC1335D5}">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0" authorId="0" shapeId="0" xr:uid="{C652D2F4-F1A7-4DE7-A24A-AD1A29B119A9}">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0" authorId="0" shapeId="0" xr:uid="{C1771CA3-C68D-4189-A279-B400879A29F2}">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1" authorId="0" shapeId="0" xr:uid="{D501BCE8-42AD-4FAF-81FB-5BE55E346F17}">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1" authorId="0" shapeId="0" xr:uid="{7E80F769-0885-4DD8-8851-33EAC3FC2BA5}">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2" authorId="0" shapeId="0" xr:uid="{74A1F1AB-2FA8-4C46-8769-7B3EEEBC2EEF}">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2" authorId="0" shapeId="0" xr:uid="{BF38D023-AA61-4B2A-A826-4F57402B2FB7}">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3" authorId="0" shapeId="0" xr:uid="{F8AB0881-B83B-45C2-88A9-7764F67C9F7C}">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3" authorId="0" shapeId="0" xr:uid="{D093786E-14B3-4668-BC1A-12B02A633A7C}">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4" authorId="0" shapeId="0" xr:uid="{C53D34AB-6883-4E48-ADAF-5477B70D19C6}">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4" authorId="0" shapeId="0" xr:uid="{8E43D697-2634-4448-B60A-D50CAF0869FF}">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5" authorId="0" shapeId="0" xr:uid="{FD1F3326-578F-43F1-AC50-29CE4AA76801}">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5" authorId="0" shapeId="0" xr:uid="{59B91340-D924-4C96-817B-4063B99DDE46}">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6" authorId="0" shapeId="0" xr:uid="{81BE2EF5-5679-4F74-A069-C601DD943303}">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6" authorId="0" shapeId="0" xr:uid="{C89A5D81-2611-4652-B0DD-3A646B86635F}">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7" authorId="0" shapeId="0" xr:uid="{7296B0A9-9511-4A7A-AA74-D36B23BBF20A}">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7" authorId="0" shapeId="0" xr:uid="{1E13F69D-8911-48BC-B877-243DFF0B3453}">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8" authorId="0" shapeId="0" xr:uid="{D844C895-5DB8-426C-B5FD-662873A3ACA9}">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8" authorId="0" shapeId="0" xr:uid="{4232D13D-6F66-4BDF-AA91-8CF810A40A17}">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79" authorId="0" shapeId="0" xr:uid="{88334F41-6A28-41E8-B1FF-676015A6D532}">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79" authorId="0" shapeId="0" xr:uid="{2BC69D34-4D8F-44C0-915E-B2DD42940740}">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80" authorId="0" shapeId="0" xr:uid="{751C898F-2387-4BA1-B3CB-500402072DF6}">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80" authorId="0" shapeId="0" xr:uid="{739279D7-A32F-463C-B66A-2F0FDA1AFC5A}">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 ref="C81" authorId="0" shapeId="0" xr:uid="{EBB71685-C699-4CD5-B338-9C2D8241E9B6}">
      <text>
        <r>
          <rPr>
            <sz val="9"/>
            <color indexed="81"/>
            <rFont val="Tahoma"/>
            <family val="2"/>
            <charset val="186"/>
          </rPr>
          <t>Pasirinkus „Naudoti Banko“, mokėtojo kodai bus sugeneruojami automatiškai pagal buto numerį
Pasirinkus „Naudoti Administratoriaus“, Administratorius įrašo naudojamą unikalų mokėtojo kodą.</t>
        </r>
      </text>
    </comment>
    <comment ref="D81" authorId="0" shapeId="0" xr:uid="{F7DE95FF-CE6A-4454-BED9-B37A91A3E17F}">
      <text>
        <r>
          <rPr>
            <sz val="9"/>
            <color indexed="81"/>
            <rFont val="Tahoma"/>
            <family val="2"/>
            <charset val="186"/>
          </rPr>
          <t>Jei iki valstybės paramos gavimo dėl įvykdyto išankstinio mokėjimo pasikeitė paskolos likutis, Administratorius perskaičiuoja Butams tenkančią paskolos dalį ir pateikia atnaujintą ataskaitos formą. Po valstybės paramos gavimo Bankas pradeda butų savininkų įsipareigojimų vykdymo apskaitą.</t>
        </r>
      </text>
    </comment>
  </commentList>
</comments>
</file>

<file path=xl/sharedStrings.xml><?xml version="1.0" encoding="utf-8"?>
<sst xmlns="http://schemas.openxmlformats.org/spreadsheetml/2006/main" count="82" uniqueCount="58">
  <si>
    <t>Butui tenkanti paskolos dalis</t>
  </si>
  <si>
    <t>Sutarties numeris</t>
  </si>
  <si>
    <t>Butų ir kitų patalpų skaičius</t>
  </si>
  <si>
    <t>Administratoriaus pavadinimas</t>
  </si>
  <si>
    <t>Data</t>
  </si>
  <si>
    <t>Galutinio gavėjo kodas</t>
  </si>
  <si>
    <t>Tėvinio sandorio nr.</t>
  </si>
  <si>
    <t xml:space="preserve"> - pildo daugiabučio namo Administratorius</t>
  </si>
  <si>
    <t>Buto Nr.</t>
  </si>
  <si>
    <t>Mokėtojų kodas*</t>
  </si>
  <si>
    <t>Butui tenkanti palūkanų dalis</t>
  </si>
  <si>
    <t xml:space="preserve"> - pildo Banko darbuotojas</t>
  </si>
  <si>
    <t>ATASKAITA
dėl paskolos paskirstymo butams</t>
  </si>
  <si>
    <t>SB0001</t>
  </si>
  <si>
    <t>SB0002</t>
  </si>
  <si>
    <t>SB0003</t>
  </si>
  <si>
    <t>SB0004</t>
  </si>
  <si>
    <t>SB0005</t>
  </si>
  <si>
    <t>Paskolos likutis, EUR</t>
  </si>
  <si>
    <t>Numatoma papildoma parama, EUR</t>
  </si>
  <si>
    <t>Butui tenkanti paramos dalis, EUR</t>
  </si>
  <si>
    <t>Butui tenkanti paskolos dalis po paramos užskaitymo, EUR</t>
  </si>
  <si>
    <t>Daugiabučio namo adresas</t>
  </si>
  <si>
    <t>*Jei savo sistemoje naudojate butams sukurtus unikalius mokėtojo kodus, pasirinkite "Naudoti Administratoriaus" ir suveskite mokėtojų kodus. Tuos pačius kodus naudos Bankas identifikuodamas įmokas.</t>
  </si>
  <si>
    <t xml:space="preserve">Butui tenkanti paskolos dalis, EUR </t>
  </si>
  <si>
    <t>Administratorius patvirtina, kad Butams tenkanti paskolos dalis yra paskaičiuota vadovaujantis teisės aktais. Bankui pareikalavus Administratorius sutinka pateikti papildomą informaciją arba dokumentus, patvirtinančius pateiktą informaciją.</t>
  </si>
  <si>
    <t xml:space="preserve">Administratoriui yra žinoma ir suprantama, kad paramos (įskaitant ir papildomą paramą) suma šiame dokumente yra nurodoma preliminali, todėl Agentūros pervesta parama nebūtinai atitiks šiame dokumente nurodytą paramos sumą. Taip pat Administratoriui yra žinoma ir suprantama, kad Agentūros pervesta parama bus Banko paskirstoma Butams proporcingai pagal Administratoriaus paskaičiuotas bei šiame dokumente nurodytas Butams tenkančias paskolos dalis. </t>
  </si>
  <si>
    <t xml:space="preserve">Administratorius yra informuotas ir įsipareigoja Naudos gavėjams pateikti informaciją, kad išankstiniai Kredito grąžinimai nuo šio dokumento pateikimo Bankui iki Grafikų sudarymo dienos nebus užskaitomi. Taip pat Administratorius įsipareigoja pranešti Bankui apie šiuo laikotarpiu atsiradusias permokas Kaupiamųjų lėšų sąskaitoje ir mokėjimą atlikusius asmenis. </t>
  </si>
  <si>
    <t>Valstybės parama 30%, EUR</t>
  </si>
  <si>
    <t>pareigos, vardas, pavardė, parašas</t>
  </si>
  <si>
    <t>Paramos paskirstymas</t>
  </si>
  <si>
    <t>SBButo Nr.</t>
  </si>
  <si>
    <t>Priskaičiuotos palūkanos, EUR</t>
  </si>
  <si>
    <t>Priskaičiuotų palūkanų dengimas</t>
  </si>
  <si>
    <t>Butui tenkanti paskolos dalis, proc.</t>
  </si>
  <si>
    <t>Butui tenkanti paramos dalis, proc.</t>
  </si>
  <si>
    <t>Butui tenkanti priskaičiuotų palūkanų dalis, EUR</t>
  </si>
  <si>
    <t>Butui tenkanti priskaičiuotų palūkanų dalis, proc</t>
  </si>
  <si>
    <t>SB0006</t>
  </si>
  <si>
    <t>Priskaičiuotų palūkanų paskirstymas</t>
  </si>
  <si>
    <t>Butų numeracija</t>
  </si>
  <si>
    <t>DNKS-2020-0044-12</t>
  </si>
  <si>
    <t>SB0007</t>
  </si>
  <si>
    <t>SB0008</t>
  </si>
  <si>
    <t>SB0009</t>
  </si>
  <si>
    <t>SB0010</t>
  </si>
  <si>
    <t>SB0011</t>
  </si>
  <si>
    <t>SB0012</t>
  </si>
  <si>
    <t>SB0013</t>
  </si>
  <si>
    <t>SB0014</t>
  </si>
  <si>
    <t>SB0015</t>
  </si>
  <si>
    <t>SB0016</t>
  </si>
  <si>
    <t>SB0017</t>
  </si>
  <si>
    <t>SB0018</t>
  </si>
  <si>
    <t>103656s</t>
  </si>
  <si>
    <t>UAB Administratorius</t>
  </si>
  <si>
    <t>Gatvė g. 20, Miestas</t>
  </si>
  <si>
    <t>DNKS IP 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</si>
</sst>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7" x14ac:knownFonts="1">
    <font>
      <sz val="11"/>
      <color theme="1"/>
      <name val="Calibri"/>
      <family val="2"/>
      <scheme val="minor"/>
    </font>
    <font>
      <b/>
      <sz val="11"/>
      <name val="Calibri"/>
      <family val="2"/>
      <scheme val="minor"/>
    </font>
    <font>
      <b/>
      <sz val="11"/>
      <name val="Calibri"/>
      <family val="2"/>
      <charset val="186"/>
      <scheme val="minor"/>
    </font>
    <font>
      <b/>
      <sz val="9"/>
      <name val="Arial"/>
      <family val="2"/>
      <charset val="186"/>
    </font>
    <font>
      <sz val="9"/>
      <name val="Arial"/>
      <family val="2"/>
      <charset val="186"/>
    </font>
    <font>
      <sz val="11"/>
      <color theme="1"/>
      <name val="Calibri"/>
      <family val="2"/>
      <scheme val="minor"/>
    </font>
    <font>
      <sz val="8"/>
      <name val="Calibri"/>
      <family val="2"/>
      <scheme val="minor"/>
    </font>
    <font>
      <sz val="8"/>
      <color rgb="FF000000"/>
      <name val="Segoe UI"/>
      <family val="2"/>
      <charset val="186"/>
    </font>
    <font>
      <sz val="9"/>
      <color indexed="81"/>
      <name val="Tahoma"/>
      <family val="2"/>
      <charset val="186"/>
    </font>
    <font>
      <sz val="11"/>
      <color rgb="FF000000"/>
      <name val="Calibri"/>
      <family val="2"/>
      <charset val="186"/>
    </font>
    <font>
      <b/>
      <sz val="11"/>
      <color theme="1"/>
      <name val="Calibri"/>
      <family val="2"/>
      <charset val="186"/>
      <scheme val="minor"/>
    </font>
    <font>
      <i/>
      <sz val="9"/>
      <name val="Arial"/>
      <family val="2"/>
      <charset val="186"/>
    </font>
    <font>
      <sz val="11"/>
      <name val="Arial"/>
      <family val="2"/>
      <charset val="186"/>
    </font>
    <font>
      <b/>
      <sz val="12"/>
      <name val="Arial"/>
      <family val="2"/>
      <charset val="186"/>
    </font>
    <font>
      <b/>
      <sz val="11"/>
      <name val="Arial"/>
      <family val="2"/>
      <charset val="186"/>
    </font>
    <font>
      <i/>
      <sz val="8"/>
      <name val="Arial"/>
      <family val="2"/>
      <charset val="186"/>
    </font>
    <font>
      <sz val="11"/>
      <color rgb="FF000000"/>
      <name val="Calibri"/>
      <family val="2"/>
      <scheme val="minor"/>
    </font>
  </fonts>
  <fills count="9">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6" tint="0.79998168889431442"/>
        <bgColor indexed="64"/>
      </patternFill>
    </fill>
    <fill>
      <patternFill patternType="solid">
        <fgColor rgb="FFE6E6E6"/>
        <bgColor indexed="64"/>
      </patternFill>
    </fill>
    <fill>
      <patternFill patternType="solid">
        <fgColor rgb="FFFFF2CC"/>
        <bgColor indexed="64"/>
      </patternFill>
    </fill>
    <fill>
      <patternFill patternType="solid">
        <fgColor rgb="FFFFFFFF"/>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right/>
      <top style="thin">
        <color indexed="64"/>
      </top>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s>
  <cellStyleXfs count="3">
    <xf numFmtId="0" fontId="0" fillId="0" borderId="0"/>
    <xf numFmtId="43" fontId="5" fillId="0" borderId="0" applyFont="0" applyFill="0" applyBorder="0" applyAlignment="0" applyProtection="0"/>
    <xf numFmtId="0" fontId="16" fillId="0" borderId="0"/>
  </cellStyleXfs>
  <cellXfs count="85">
    <xf numFmtId="0" fontId="0" fillId="0" borderId="0" xfId="0"/>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0" fillId="0" borderId="0" xfId="0" applyAlignment="1">
      <alignment horizontal="center" vertical="center"/>
    </xf>
    <xf numFmtId="49" fontId="0" fillId="0" borderId="0" xfId="0" applyNumberFormat="1"/>
    <xf numFmtId="2" fontId="0" fillId="0" borderId="0" xfId="0" applyNumberFormat="1"/>
    <xf numFmtId="49" fontId="2" fillId="7" borderId="1" xfId="0" applyNumberFormat="1" applyFont="1" applyFill="1" applyBorder="1" applyAlignment="1">
      <alignment horizontal="center" vertical="center" wrapText="1"/>
    </xf>
    <xf numFmtId="2" fontId="1" fillId="7" borderId="1" xfId="0" applyNumberFormat="1" applyFont="1" applyFill="1" applyBorder="1" applyAlignment="1">
      <alignment horizontal="center" vertical="center" wrapText="1"/>
    </xf>
    <xf numFmtId="49" fontId="1" fillId="7" borderId="1" xfId="0" applyNumberFormat="1" applyFont="1" applyFill="1" applyBorder="1" applyAlignment="1">
      <alignment horizontal="center" vertical="center" wrapText="1"/>
    </xf>
    <xf numFmtId="0" fontId="11" fillId="3" borderId="10" xfId="0" applyFont="1" applyFill="1" applyBorder="1"/>
    <xf numFmtId="0" fontId="4" fillId="3" borderId="0" xfId="0" applyFont="1" applyFill="1" applyAlignment="1">
      <alignment horizontal="left" vertical="top" wrapText="1"/>
    </xf>
    <xf numFmtId="0" fontId="12" fillId="3" borderId="0" xfId="0" applyFont="1" applyFill="1"/>
    <xf numFmtId="43" fontId="4" fillId="6" borderId="2" xfId="1" applyFont="1" applyFill="1" applyBorder="1" applyAlignment="1" applyProtection="1">
      <alignment horizontal="center" vertical="center"/>
    </xf>
    <xf numFmtId="0" fontId="12" fillId="0" borderId="0" xfId="0" applyFont="1"/>
    <xf numFmtId="0" fontId="13" fillId="3" borderId="0" xfId="0" applyFont="1" applyFill="1" applyAlignment="1">
      <alignment horizontal="center"/>
    </xf>
    <xf numFmtId="0" fontId="14" fillId="2" borderId="2" xfId="0" applyFont="1" applyFill="1" applyBorder="1"/>
    <xf numFmtId="0" fontId="4" fillId="3" borderId="0" xfId="0" applyFont="1" applyFill="1"/>
    <xf numFmtId="0" fontId="14" fillId="4" borderId="2" xfId="0" applyFont="1" applyFill="1" applyBorder="1"/>
    <xf numFmtId="0" fontId="14" fillId="3" borderId="0" xfId="0" applyFont="1" applyFill="1"/>
    <xf numFmtId="0" fontId="4" fillId="0" borderId="0" xfId="0" applyFont="1"/>
    <xf numFmtId="0" fontId="4" fillId="3" borderId="11" xfId="0" applyFont="1" applyFill="1" applyBorder="1" applyAlignment="1">
      <alignment horizontal="left" vertical="center"/>
    </xf>
    <xf numFmtId="43" fontId="4" fillId="4" borderId="11" xfId="1" applyFont="1" applyFill="1" applyBorder="1" applyAlignment="1">
      <alignment horizontal="center" vertical="top"/>
    </xf>
    <xf numFmtId="43" fontId="4" fillId="4" borderId="13" xfId="1" applyFont="1" applyFill="1" applyBorder="1" applyAlignment="1">
      <alignment horizontal="center" vertical="top"/>
    </xf>
    <xf numFmtId="43" fontId="4" fillId="4" borderId="12" xfId="1" applyFont="1" applyFill="1" applyBorder="1" applyAlignment="1">
      <alignment horizontal="center" vertical="top"/>
    </xf>
    <xf numFmtId="0" fontId="4" fillId="0" borderId="0" xfId="0" applyFont="1" applyAlignment="1"/>
    <xf numFmtId="43" fontId="4" fillId="4" borderId="0" xfId="1" applyFont="1" applyFill="1" applyBorder="1" applyAlignment="1">
      <alignment horizontal="center" vertical="top"/>
    </xf>
    <xf numFmtId="43" fontId="4" fillId="6" borderId="0" xfId="1" applyFont="1" applyFill="1" applyBorder="1" applyAlignment="1" applyProtection="1">
      <alignment horizontal="center" vertical="top"/>
    </xf>
    <xf numFmtId="0" fontId="4" fillId="6" borderId="0" xfId="0" applyFont="1" applyFill="1" applyProtection="1"/>
    <xf numFmtId="43" fontId="4" fillId="3" borderId="0" xfId="0" applyNumberFormat="1" applyFont="1" applyFill="1"/>
    <xf numFmtId="43" fontId="4" fillId="3" borderId="0" xfId="1" applyFont="1" applyFill="1"/>
    <xf numFmtId="0" fontId="12" fillId="3" borderId="0" xfId="0" applyFont="1" applyFill="1" applyAlignment="1">
      <alignment vertical="top"/>
    </xf>
    <xf numFmtId="0" fontId="4" fillId="3" borderId="0" xfId="0" applyFont="1" applyFill="1" applyBorder="1" applyAlignment="1">
      <alignment horizontal="center" vertical="top"/>
    </xf>
    <xf numFmtId="43" fontId="3" fillId="3" borderId="0" xfId="0" applyNumberFormat="1" applyFont="1" applyFill="1" applyBorder="1" applyAlignment="1">
      <alignment vertical="top"/>
    </xf>
    <xf numFmtId="0" fontId="12" fillId="0" borderId="0" xfId="0" applyFont="1" applyAlignment="1">
      <alignment vertical="top"/>
    </xf>
    <xf numFmtId="0" fontId="10" fillId="0" borderId="0" xfId="0" applyFont="1" applyBorder="1" applyAlignment="1">
      <alignment horizontal="center" vertical="center" wrapText="1"/>
    </xf>
    <xf numFmtId="2" fontId="10" fillId="0" borderId="0" xfId="0" applyNumberFormat="1" applyFont="1" applyBorder="1" applyAlignment="1">
      <alignment horizontal="center" vertical="center"/>
    </xf>
    <xf numFmtId="0" fontId="12" fillId="3" borderId="0" xfId="0" applyNumberFormat="1" applyFont="1" applyFill="1"/>
    <xf numFmtId="0" fontId="13" fillId="3" borderId="0" xfId="0" applyNumberFormat="1" applyFont="1" applyFill="1" applyAlignment="1">
      <alignment horizontal="center"/>
    </xf>
    <xf numFmtId="0" fontId="4" fillId="3" borderId="0" xfId="0" applyNumberFormat="1" applyFont="1" applyFill="1"/>
    <xf numFmtId="0" fontId="4" fillId="3" borderId="12" xfId="0" applyNumberFormat="1" applyFont="1" applyFill="1" applyBorder="1" applyAlignment="1">
      <alignment horizontal="left" vertical="center"/>
    </xf>
    <xf numFmtId="0" fontId="4" fillId="6" borderId="0" xfId="1" applyNumberFormat="1" applyFont="1" applyFill="1" applyBorder="1" applyAlignment="1" applyProtection="1">
      <alignment horizontal="center" vertical="top"/>
    </xf>
    <xf numFmtId="0" fontId="4" fillId="6" borderId="0" xfId="0" applyNumberFormat="1" applyFont="1" applyFill="1" applyProtection="1"/>
    <xf numFmtId="0" fontId="3" fillId="6" borderId="2" xfId="0" applyNumberFormat="1" applyFont="1" applyFill="1" applyBorder="1" applyAlignment="1" applyProtection="1">
      <alignment horizontal="center" vertical="center" wrapText="1"/>
    </xf>
    <xf numFmtId="0" fontId="4" fillId="3" borderId="0" xfId="0" applyNumberFormat="1" applyFont="1" applyFill="1" applyBorder="1" applyAlignment="1" applyProtection="1">
      <alignment horizontal="center" vertical="top"/>
      <protection locked="0"/>
    </xf>
    <xf numFmtId="0" fontId="4" fillId="3" borderId="0" xfId="0" applyNumberFormat="1" applyFont="1" applyFill="1" applyAlignment="1">
      <alignment horizontal="left" vertical="top" wrapText="1"/>
    </xf>
    <xf numFmtId="0" fontId="4" fillId="3" borderId="10" xfId="0" applyNumberFormat="1" applyFont="1" applyFill="1" applyBorder="1"/>
    <xf numFmtId="0" fontId="12" fillId="0" borderId="0" xfId="0" applyNumberFormat="1" applyFont="1"/>
    <xf numFmtId="43" fontId="4" fillId="6" borderId="2" xfId="1" applyNumberFormat="1" applyFont="1" applyFill="1" applyBorder="1" applyAlignment="1" applyProtection="1">
      <alignment horizontal="center" vertical="center"/>
    </xf>
    <xf numFmtId="43" fontId="4" fillId="3" borderId="2" xfId="1" applyNumberFormat="1" applyFont="1" applyFill="1" applyBorder="1" applyAlignment="1">
      <alignment horizontal="center" vertical="center"/>
    </xf>
    <xf numFmtId="43" fontId="4" fillId="4" borderId="2" xfId="1" applyFont="1" applyFill="1" applyBorder="1" applyAlignment="1" applyProtection="1">
      <alignment horizontal="center" vertical="center"/>
    </xf>
    <xf numFmtId="43" fontId="4" fillId="8" borderId="2" xfId="1" applyNumberFormat="1" applyFont="1" applyFill="1" applyBorder="1" applyAlignment="1" applyProtection="1">
      <alignment horizontal="center" vertical="center"/>
      <protection locked="0"/>
    </xf>
    <xf numFmtId="49" fontId="4" fillId="8" borderId="2" xfId="0" applyNumberFormat="1" applyFont="1" applyFill="1" applyBorder="1" applyAlignment="1" applyProtection="1">
      <alignment horizontal="center" vertical="center"/>
      <protection locked="0"/>
    </xf>
    <xf numFmtId="0" fontId="4" fillId="8" borderId="2" xfId="0" applyFont="1" applyFill="1" applyBorder="1" applyAlignment="1" applyProtection="1">
      <alignment horizontal="center" vertical="center"/>
      <protection locked="0"/>
    </xf>
    <xf numFmtId="0" fontId="4" fillId="3" borderId="11" xfId="0" applyFont="1" applyFill="1" applyBorder="1" applyAlignment="1">
      <alignment horizontal="left" vertical="center"/>
    </xf>
    <xf numFmtId="0" fontId="4" fillId="3" borderId="12" xfId="0" applyFont="1" applyFill="1" applyBorder="1" applyAlignment="1">
      <alignment horizontal="left" vertical="center"/>
    </xf>
    <xf numFmtId="43" fontId="4" fillId="2" borderId="11" xfId="1" applyFont="1" applyFill="1" applyBorder="1" applyAlignment="1" applyProtection="1">
      <alignment horizontal="center" vertical="top"/>
    </xf>
    <xf numFmtId="43" fontId="4" fillId="2" borderId="13" xfId="1" applyFont="1" applyFill="1" applyBorder="1" applyAlignment="1" applyProtection="1">
      <alignment horizontal="center" vertical="top"/>
    </xf>
    <xf numFmtId="43" fontId="4" fillId="2" borderId="12" xfId="1" applyFont="1" applyFill="1" applyBorder="1" applyAlignment="1" applyProtection="1">
      <alignment horizontal="center" vertical="top"/>
    </xf>
    <xf numFmtId="43" fontId="4" fillId="4" borderId="11" xfId="1" applyFont="1" applyFill="1" applyBorder="1" applyAlignment="1">
      <alignment horizontal="center" vertical="top"/>
    </xf>
    <xf numFmtId="43" fontId="4" fillId="4" borderId="13" xfId="1" applyFont="1" applyFill="1" applyBorder="1" applyAlignment="1">
      <alignment horizontal="center" vertical="top"/>
    </xf>
    <xf numFmtId="43" fontId="4" fillId="4" borderId="12" xfId="1" applyFont="1" applyFill="1" applyBorder="1" applyAlignment="1">
      <alignment horizontal="center" vertical="top"/>
    </xf>
    <xf numFmtId="0" fontId="4" fillId="3" borderId="6" xfId="0" applyFont="1" applyFill="1" applyBorder="1" applyAlignment="1">
      <alignment horizontal="left" vertical="center"/>
    </xf>
    <xf numFmtId="0" fontId="4" fillId="3" borderId="4" xfId="0" applyFont="1" applyFill="1" applyBorder="1" applyAlignment="1">
      <alignment horizontal="left" vertical="center"/>
    </xf>
    <xf numFmtId="0" fontId="4" fillId="3" borderId="7" xfId="0" applyFont="1" applyFill="1" applyBorder="1" applyAlignment="1">
      <alignment horizontal="left" vertical="center"/>
    </xf>
    <xf numFmtId="0" fontId="4" fillId="3" borderId="5" xfId="0" applyFont="1" applyFill="1" applyBorder="1" applyAlignment="1">
      <alignment horizontal="left" vertical="center"/>
    </xf>
    <xf numFmtId="0" fontId="4" fillId="2" borderId="6" xfId="0" applyFont="1" applyFill="1" applyBorder="1" applyAlignment="1">
      <alignment horizontal="center" vertical="top"/>
    </xf>
    <xf numFmtId="0" fontId="4" fillId="2" borderId="8" xfId="0" applyFont="1" applyFill="1" applyBorder="1" applyAlignment="1">
      <alignment horizontal="center" vertical="top"/>
    </xf>
    <xf numFmtId="0" fontId="4" fillId="2" borderId="4" xfId="0" applyFont="1" applyFill="1" applyBorder="1" applyAlignment="1">
      <alignment horizontal="center" vertical="top"/>
    </xf>
    <xf numFmtId="0" fontId="4" fillId="2" borderId="7" xfId="0" applyFont="1" applyFill="1" applyBorder="1" applyAlignment="1">
      <alignment horizontal="center" vertical="top"/>
    </xf>
    <xf numFmtId="0" fontId="4" fillId="2" borderId="9" xfId="0" applyFont="1" applyFill="1" applyBorder="1" applyAlignment="1">
      <alignment horizontal="center" vertical="top"/>
    </xf>
    <xf numFmtId="0" fontId="4" fillId="2" borderId="5" xfId="0" applyFont="1" applyFill="1" applyBorder="1" applyAlignment="1">
      <alignment horizontal="center" vertical="top"/>
    </xf>
    <xf numFmtId="0" fontId="4" fillId="3" borderId="2" xfId="0" applyFont="1" applyFill="1" applyBorder="1" applyAlignment="1">
      <alignment horizontal="left" vertical="center"/>
    </xf>
    <xf numFmtId="0" fontId="4" fillId="2" borderId="2" xfId="0" applyFont="1" applyFill="1" applyBorder="1" applyAlignment="1">
      <alignment horizontal="center" vertical="top"/>
    </xf>
    <xf numFmtId="43" fontId="4" fillId="2" borderId="2" xfId="1" applyFont="1" applyFill="1" applyBorder="1" applyAlignment="1" applyProtection="1">
      <alignment horizontal="right" vertical="top"/>
    </xf>
    <xf numFmtId="0" fontId="13" fillId="3" borderId="0" xfId="0" applyFont="1" applyFill="1" applyAlignment="1">
      <alignment horizontal="center" wrapText="1"/>
    </xf>
    <xf numFmtId="0" fontId="13" fillId="3" borderId="0" xfId="0" applyFont="1" applyFill="1" applyAlignment="1">
      <alignment horizontal="center"/>
    </xf>
    <xf numFmtId="0" fontId="4" fillId="3" borderId="2" xfId="0" applyFont="1" applyFill="1" applyBorder="1" applyAlignment="1">
      <alignment horizontal="left"/>
    </xf>
    <xf numFmtId="14" fontId="4" fillId="3" borderId="2" xfId="0" applyNumberFormat="1" applyFont="1" applyFill="1" applyBorder="1" applyAlignment="1">
      <alignment horizontal="center"/>
    </xf>
    <xf numFmtId="0" fontId="4" fillId="2" borderId="2" xfId="0" applyFont="1" applyFill="1" applyBorder="1" applyAlignment="1" applyProtection="1">
      <alignment horizontal="center"/>
    </xf>
    <xf numFmtId="0" fontId="4" fillId="3" borderId="0" xfId="0" applyFont="1" applyFill="1" applyAlignment="1">
      <alignment horizontal="left" vertical="top" wrapText="1"/>
    </xf>
    <xf numFmtId="43" fontId="4" fillId="3" borderId="2" xfId="1" applyFont="1" applyFill="1" applyBorder="1" applyAlignment="1" applyProtection="1">
      <alignment horizontal="right" vertical="top"/>
    </xf>
    <xf numFmtId="43" fontId="4" fillId="4" borderId="2" xfId="1" applyFont="1" applyFill="1" applyBorder="1" applyAlignment="1">
      <alignment horizontal="right" vertical="top"/>
    </xf>
    <xf numFmtId="0" fontId="4" fillId="5" borderId="2" xfId="0" applyFont="1" applyFill="1" applyBorder="1" applyAlignment="1">
      <alignment horizontal="left" vertical="center"/>
    </xf>
    <xf numFmtId="43" fontId="4" fillId="4" borderId="2" xfId="1" applyFont="1" applyFill="1" applyBorder="1" applyAlignment="1">
      <alignment horizontal="center" vertical="top"/>
    </xf>
    <xf numFmtId="0" fontId="15" fillId="3" borderId="8" xfId="0" applyFont="1" applyFill="1" applyBorder="1" applyAlignment="1">
      <alignment horizontal="left" vertical="top" wrapText="1"/>
    </xf>
  </cellXfs>
  <cellStyles count="3">
    <cellStyle name="Comma" xfId="1" builtinId="3"/>
    <cellStyle name="Normal" xfId="0" builtinId="0"/>
    <cellStyle name="Normal 2" xfId="2" xr:uid="{C1F1F2AE-C58C-492B-8BB2-5BD44B6AAB6B}"/>
  </cellStyles>
  <dxfs count="1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FFF2CC"/>
      <color rgb="FFF5F0EB"/>
      <color rgb="FFC7DBE2"/>
      <color rgb="FF002D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checked="Checked" firstButton="1" lockText="1" noThreeD="1"/>
</file>

<file path=xl/ctrlProps/ctrlProp4.xml><?xml version="1.0" encoding="utf-8"?>
<formControlPr xmlns="http://schemas.microsoft.com/office/spreadsheetml/2009/9/main" objectType="Radio" checked="Checked"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Radio" checked="Checked" firstButton="1"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15</xdr:row>
          <xdr:rowOff>171450</xdr:rowOff>
        </xdr:from>
        <xdr:to>
          <xdr:col>10</xdr:col>
          <xdr:colOff>0</xdr:colOff>
          <xdr:row>17</xdr:row>
          <xdr:rowOff>0</xdr:rowOff>
        </xdr:to>
        <xdr:sp macro="" textlink="">
          <xdr:nvSpPr>
            <xdr:cNvPr id="3199" name="gbCredit" hidden="1">
              <a:extLst>
                <a:ext uri="{63B3BB69-23CF-44E3-9099-C40C66FF867C}">
                  <a14:compatExt spid="_x0000_s3199"/>
                </a:ext>
                <a:ext uri="{FF2B5EF4-FFF2-40B4-BE49-F238E27FC236}">
                  <a16:creationId xmlns:a16="http://schemas.microsoft.com/office/drawing/2014/main" id="{00000000-0008-0000-0000-00007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238125</xdr:rowOff>
        </xdr:from>
        <xdr:to>
          <xdr:col>10</xdr:col>
          <xdr:colOff>0</xdr:colOff>
          <xdr:row>19</xdr:row>
          <xdr:rowOff>257175</xdr:rowOff>
        </xdr:to>
        <xdr:sp macro="" textlink="">
          <xdr:nvSpPr>
            <xdr:cNvPr id="3203" name="Group Box 1155" hidden="1">
              <a:extLst>
                <a:ext uri="{63B3BB69-23CF-44E3-9099-C40C66FF867C}">
                  <a14:compatExt spid="_x0000_s3203"/>
                </a:ext>
                <a:ext uri="{FF2B5EF4-FFF2-40B4-BE49-F238E27FC236}">
                  <a16:creationId xmlns:a16="http://schemas.microsoft.com/office/drawing/2014/main" id="{00000000-0008-0000-0000-000083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15</xdr:row>
          <xdr:rowOff>171450</xdr:rowOff>
        </xdr:from>
        <xdr:to>
          <xdr:col>7</xdr:col>
          <xdr:colOff>361950</xdr:colOff>
          <xdr:row>16</xdr:row>
          <xdr:rowOff>209550</xdr:rowOff>
        </xdr:to>
        <xdr:sp macro="" textlink="">
          <xdr:nvSpPr>
            <xdr:cNvPr id="3207" name="optCompensationManual" hidden="1">
              <a:extLst>
                <a:ext uri="{63B3BB69-23CF-44E3-9099-C40C66FF867C}">
                  <a14:compatExt spid="_x0000_s3207"/>
                </a:ext>
                <a:ext uri="{FF2B5EF4-FFF2-40B4-BE49-F238E27FC236}">
                  <a16:creationId xmlns:a16="http://schemas.microsoft.com/office/drawing/2014/main" id="{00000000-0008-0000-0000-00008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Administratoriaus paskirstytas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352425</xdr:colOff>
          <xdr:row>19</xdr:row>
          <xdr:rowOff>38100</xdr:rowOff>
        </xdr:from>
        <xdr:to>
          <xdr:col>7</xdr:col>
          <xdr:colOff>200025</xdr:colOff>
          <xdr:row>19</xdr:row>
          <xdr:rowOff>228600</xdr:rowOff>
        </xdr:to>
        <xdr:sp macro="" textlink="">
          <xdr:nvSpPr>
            <xdr:cNvPr id="3209" name="optUseAdmPayerCode" hidden="1">
              <a:extLst>
                <a:ext uri="{63B3BB69-23CF-44E3-9099-C40C66FF867C}">
                  <a14:compatExt spid="_x0000_s3209"/>
                </a:ext>
                <a:ext uri="{FF2B5EF4-FFF2-40B4-BE49-F238E27FC236}">
                  <a16:creationId xmlns:a16="http://schemas.microsoft.com/office/drawing/2014/main" id="{00000000-0008-0000-0000-00008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Naudoti Administratoriaus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19</xdr:row>
          <xdr:rowOff>47625</xdr:rowOff>
        </xdr:from>
        <xdr:to>
          <xdr:col>4</xdr:col>
          <xdr:colOff>428625</xdr:colOff>
          <xdr:row>19</xdr:row>
          <xdr:rowOff>238125</xdr:rowOff>
        </xdr:to>
        <xdr:sp macro="" textlink="">
          <xdr:nvSpPr>
            <xdr:cNvPr id="3210" name="optUseBankPayerCode" hidden="1">
              <a:extLst>
                <a:ext uri="{63B3BB69-23CF-44E3-9099-C40C66FF867C}">
                  <a14:compatExt spid="_x0000_s3210"/>
                </a:ext>
                <a:ext uri="{FF2B5EF4-FFF2-40B4-BE49-F238E27FC236}">
                  <a16:creationId xmlns:a16="http://schemas.microsoft.com/office/drawing/2014/main" id="{00000000-0008-0000-0000-00008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Naudoti Banko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10</xdr:col>
          <xdr:colOff>0</xdr:colOff>
          <xdr:row>18</xdr:row>
          <xdr:rowOff>9525</xdr:rowOff>
        </xdr:to>
        <xdr:sp macro="" textlink="">
          <xdr:nvSpPr>
            <xdr:cNvPr id="3314" name="gbInterest" hidden="1">
              <a:extLst>
                <a:ext uri="{63B3BB69-23CF-44E3-9099-C40C66FF867C}">
                  <a14:compatExt spid="_x0000_s3314"/>
                </a:ext>
                <a:ext uri="{FF2B5EF4-FFF2-40B4-BE49-F238E27FC236}">
                  <a16:creationId xmlns:a16="http://schemas.microsoft.com/office/drawing/2014/main" id="{00000000-0008-0000-0000-0000F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17</xdr:row>
          <xdr:rowOff>28575</xdr:rowOff>
        </xdr:from>
        <xdr:to>
          <xdr:col>5</xdr:col>
          <xdr:colOff>0</xdr:colOff>
          <xdr:row>18</xdr:row>
          <xdr:rowOff>9525</xdr:rowOff>
        </xdr:to>
        <xdr:sp macro="" textlink="">
          <xdr:nvSpPr>
            <xdr:cNvPr id="3315" name="optInterestCompensation" hidden="1">
              <a:extLst>
                <a:ext uri="{63B3BB69-23CF-44E3-9099-C40C66FF867C}">
                  <a14:compatExt spid="_x0000_s3315"/>
                </a:ext>
                <a:ext uri="{FF2B5EF4-FFF2-40B4-BE49-F238E27FC236}">
                  <a16:creationId xmlns:a16="http://schemas.microsoft.com/office/drawing/2014/main" id="{00000000-0008-0000-0000-0000F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Dengiamos iš paramos lėšų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17</xdr:row>
          <xdr:rowOff>0</xdr:rowOff>
        </xdr:from>
        <xdr:to>
          <xdr:col>7</xdr:col>
          <xdr:colOff>942975</xdr:colOff>
          <xdr:row>17</xdr:row>
          <xdr:rowOff>228600</xdr:rowOff>
        </xdr:to>
        <xdr:sp macro="" textlink="">
          <xdr:nvSpPr>
            <xdr:cNvPr id="3316" name="optInterestCredit" hidden="1">
              <a:extLst>
                <a:ext uri="{63B3BB69-23CF-44E3-9099-C40C66FF867C}">
                  <a14:compatExt spid="_x0000_s3316"/>
                </a:ext>
                <a:ext uri="{FF2B5EF4-FFF2-40B4-BE49-F238E27FC236}">
                  <a16:creationId xmlns:a16="http://schemas.microsoft.com/office/drawing/2014/main" id="{00000000-0008-0000-0000-0000F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Dengiamos paskolos grąžinimo laikotarpiu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10</xdr:col>
          <xdr:colOff>0</xdr:colOff>
          <xdr:row>19</xdr:row>
          <xdr:rowOff>9525</xdr:rowOff>
        </xdr:to>
        <xdr:sp macro="" textlink="">
          <xdr:nvSpPr>
            <xdr:cNvPr id="3385" name="gbInterestCalcType" hidden="1">
              <a:extLst>
                <a:ext uri="{63B3BB69-23CF-44E3-9099-C40C66FF867C}">
                  <a14:compatExt spid="_x0000_s3385"/>
                </a:ext>
                <a:ext uri="{FF2B5EF4-FFF2-40B4-BE49-F238E27FC236}">
                  <a16:creationId xmlns:a16="http://schemas.microsoft.com/office/drawing/2014/main" id="{00000000-0008-0000-0000-0000390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781050</xdr:colOff>
          <xdr:row>20</xdr:row>
          <xdr:rowOff>0</xdr:rowOff>
        </xdr:from>
        <xdr:to>
          <xdr:col>10</xdr:col>
          <xdr:colOff>0</xdr:colOff>
          <xdr:row>21</xdr:row>
          <xdr:rowOff>0</xdr:rowOff>
        </xdr:to>
        <xdr:sp macro="" textlink="">
          <xdr:nvSpPr>
            <xdr:cNvPr id="3386" name="bcFlatNoType" hidden="1">
              <a:extLst>
                <a:ext uri="{63B3BB69-23CF-44E3-9099-C40C66FF867C}">
                  <a14:compatExt spid="_x0000_s3386"/>
                </a:ext>
                <a:ext uri="{FF2B5EF4-FFF2-40B4-BE49-F238E27FC236}">
                  <a16:creationId xmlns:a16="http://schemas.microsoft.com/office/drawing/2014/main" id="{00000000-0008-0000-0000-00003A0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20</xdr:row>
          <xdr:rowOff>38100</xdr:rowOff>
        </xdr:from>
        <xdr:to>
          <xdr:col>5</xdr:col>
          <xdr:colOff>95250</xdr:colOff>
          <xdr:row>20</xdr:row>
          <xdr:rowOff>257175</xdr:rowOff>
        </xdr:to>
        <xdr:sp macro="" textlink="">
          <xdr:nvSpPr>
            <xdr:cNvPr id="3388" name="optFlatNoStandart" hidden="1">
              <a:extLst>
                <a:ext uri="{63B3BB69-23CF-44E3-9099-C40C66FF867C}">
                  <a14:compatExt spid="_x0000_s3388"/>
                </a:ext>
                <a:ext uri="{FF2B5EF4-FFF2-40B4-BE49-F238E27FC236}">
                  <a16:creationId xmlns:a16="http://schemas.microsoft.com/office/drawing/2014/main" id="{00000000-0008-0000-0000-00003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Standartinė (1, 2, 3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352425</xdr:colOff>
          <xdr:row>20</xdr:row>
          <xdr:rowOff>28575</xdr:rowOff>
        </xdr:from>
        <xdr:to>
          <xdr:col>8</xdr:col>
          <xdr:colOff>142875</xdr:colOff>
          <xdr:row>20</xdr:row>
          <xdr:rowOff>257175</xdr:rowOff>
        </xdr:to>
        <xdr:sp macro="" textlink="">
          <xdr:nvSpPr>
            <xdr:cNvPr id="3389" name="opfFlatNoNotStandart" hidden="1">
              <a:extLst>
                <a:ext uri="{63B3BB69-23CF-44E3-9099-C40C66FF867C}">
                  <a14:compatExt spid="_x0000_s3389"/>
                </a:ext>
                <a:ext uri="{FF2B5EF4-FFF2-40B4-BE49-F238E27FC236}">
                  <a16:creationId xmlns:a16="http://schemas.microsoft.com/office/drawing/2014/main" id="{00000000-0008-0000-0000-00003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Nestandartinė (1, 2, 2A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18</xdr:row>
          <xdr:rowOff>19050</xdr:rowOff>
        </xdr:from>
        <xdr:to>
          <xdr:col>5</xdr:col>
          <xdr:colOff>285750</xdr:colOff>
          <xdr:row>19</xdr:row>
          <xdr:rowOff>0</xdr:rowOff>
        </xdr:to>
        <xdr:sp macro="" textlink="">
          <xdr:nvSpPr>
            <xdr:cNvPr id="3390" name="optInterestAuto"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Proportcingas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352425</xdr:colOff>
          <xdr:row>18</xdr:row>
          <xdr:rowOff>19050</xdr:rowOff>
        </xdr:from>
        <xdr:to>
          <xdr:col>7</xdr:col>
          <xdr:colOff>523875</xdr:colOff>
          <xdr:row>19</xdr:row>
          <xdr:rowOff>0</xdr:rowOff>
        </xdr:to>
        <xdr:sp macro="" textlink="">
          <xdr:nvSpPr>
            <xdr:cNvPr id="3391" name="optInterestManual"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Administratoriaus paskirstytas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16</xdr:row>
          <xdr:rowOff>0</xdr:rowOff>
        </xdr:from>
        <xdr:to>
          <xdr:col>4</xdr:col>
          <xdr:colOff>95250</xdr:colOff>
          <xdr:row>16</xdr:row>
          <xdr:rowOff>228600</xdr:rowOff>
        </xdr:to>
        <xdr:sp macro="" textlink="">
          <xdr:nvSpPr>
            <xdr:cNvPr id="3393" name="optCompensationAuto"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Proporcingas</a:t>
              </a:r>
            </a:p>
          </xdr:txBody>
        </xdr:sp>
        <xdr:clientData/>
      </xdr:twoCellAnchor>
    </mc:Choice>
    <mc:Fallback/>
  </mc:AlternateContent>
  <xdr:twoCellAnchor editAs="oneCell">
    <xdr:from>
      <xdr:col>1</xdr:col>
      <xdr:colOff>51288</xdr:colOff>
      <xdr:row>0</xdr:row>
      <xdr:rowOff>175846</xdr:rowOff>
    </xdr:from>
    <xdr:to>
      <xdr:col>2</xdr:col>
      <xdr:colOff>403194</xdr:colOff>
      <xdr:row>1</xdr:row>
      <xdr:rowOff>68195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71096" y="175846"/>
          <a:ext cx="1524213" cy="3905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561975</xdr:colOff>
          <xdr:row>1</xdr:row>
          <xdr:rowOff>0</xdr:rowOff>
        </xdr:from>
        <xdr:to>
          <xdr:col>8</xdr:col>
          <xdr:colOff>0</xdr:colOff>
          <xdr:row>3</xdr:row>
          <xdr:rowOff>57150</xdr:rowOff>
        </xdr:to>
        <xdr:sp macro="" textlink="">
          <xdr:nvSpPr>
            <xdr:cNvPr id="2050" name="btnFillImportData"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Pildyti importo duomenis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10442-E72E-443E-8CDA-8AD29CFEEEBA}">
  <sheetPr codeName="Sheet1">
    <pageSetUpPr fitToPage="1"/>
  </sheetPr>
  <dimension ref="A1:L90"/>
  <sheetViews>
    <sheetView tabSelected="1" zoomScaleNormal="100" workbookViewId="0">
      <selection activeCell="D17" sqref="D17:J17"/>
    </sheetView>
  </sheetViews>
  <sheetFormatPr defaultRowHeight="14.25" x14ac:dyDescent="0.2"/>
  <cols>
    <col min="1" max="1" width="3.28515625" style="13" customWidth="1"/>
    <col min="2" max="2" width="17.5703125" style="13" customWidth="1"/>
    <col min="3" max="3" width="11.85546875" style="46" customWidth="1"/>
    <col min="4" max="4" width="15.28515625" style="13" customWidth="1"/>
    <col min="5" max="5" width="12.140625" style="13" customWidth="1"/>
    <col min="6" max="6" width="15" style="13" customWidth="1"/>
    <col min="7" max="7" width="11.7109375" style="13" customWidth="1"/>
    <col min="8" max="8" width="15" style="13" customWidth="1"/>
    <col min="9" max="9" width="12.7109375" style="13" customWidth="1"/>
    <col min="10" max="10" width="16" style="13" customWidth="1"/>
    <col min="11" max="11" width="9.140625" style="13"/>
    <col min="12" max="12" width="13.5703125" style="13" customWidth="1"/>
    <col min="13" max="13" width="9.140625" style="13"/>
    <col min="14" max="14" width="11.140625" style="13" customWidth="1"/>
    <col min="15" max="16384" width="9.140625" style="13"/>
  </cols>
  <sheetData>
    <row r="1" spans="1:12" ht="39" customHeight="1" x14ac:dyDescent="0.2">
      <c r="A1" s="11"/>
      <c r="B1" s="11"/>
      <c r="C1" s="36"/>
      <c r="D1" s="11"/>
      <c r="E1" s="11"/>
      <c r="F1" s="11"/>
      <c r="G1" s="11"/>
      <c r="H1" s="11"/>
      <c r="I1" s="11"/>
      <c r="J1" s="11"/>
    </row>
    <row r="2" spans="1:12" ht="39" customHeight="1" x14ac:dyDescent="0.25">
      <c r="A2" s="11"/>
      <c r="B2" s="74" t="s">
        <v>12</v>
      </c>
      <c r="C2" s="75"/>
      <c r="D2" s="75"/>
      <c r="E2" s="75"/>
      <c r="F2" s="75"/>
      <c r="G2" s="75"/>
      <c r="H2" s="75"/>
      <c r="I2" s="75"/>
      <c r="J2" s="75"/>
    </row>
    <row r="3" spans="1:12" ht="9" customHeight="1" x14ac:dyDescent="0.25">
      <c r="A3" s="11"/>
      <c r="B3" s="14"/>
      <c r="C3" s="37"/>
      <c r="D3" s="14"/>
      <c r="E3" s="14"/>
      <c r="F3" s="14"/>
      <c r="G3" s="14"/>
      <c r="H3" s="14"/>
      <c r="I3" s="14"/>
      <c r="J3" s="14"/>
    </row>
    <row r="4" spans="1:12" ht="15" x14ac:dyDescent="0.25">
      <c r="A4" s="11"/>
      <c r="B4" s="15"/>
      <c r="C4" s="38" t="s">
        <v>11</v>
      </c>
      <c r="D4" s="16"/>
      <c r="E4" s="16"/>
      <c r="F4" s="16"/>
      <c r="G4" s="16"/>
      <c r="H4" s="16"/>
      <c r="I4" s="16"/>
      <c r="J4" s="11"/>
    </row>
    <row r="5" spans="1:12" ht="15" x14ac:dyDescent="0.25">
      <c r="A5" s="11"/>
      <c r="B5" s="17"/>
      <c r="C5" s="38" t="s">
        <v>7</v>
      </c>
      <c r="D5" s="16"/>
      <c r="E5" s="16"/>
      <c r="F5" s="16"/>
      <c r="G5" s="16"/>
      <c r="H5" s="16"/>
      <c r="I5" s="16"/>
      <c r="J5" s="11"/>
    </row>
    <row r="6" spans="1:12" ht="15" x14ac:dyDescent="0.25">
      <c r="A6" s="11"/>
      <c r="B6" s="18"/>
      <c r="C6" s="36"/>
      <c r="D6" s="11"/>
      <c r="E6" s="11"/>
      <c r="F6" s="11"/>
      <c r="G6" s="11"/>
      <c r="H6" s="11"/>
      <c r="I6" s="11"/>
      <c r="J6" s="11"/>
    </row>
    <row r="7" spans="1:12" x14ac:dyDescent="0.2">
      <c r="A7" s="11"/>
      <c r="B7" s="76" t="s">
        <v>4</v>
      </c>
      <c r="C7" s="76"/>
      <c r="D7" s="77">
        <f ca="1">TODAY()</f>
        <v>44670</v>
      </c>
      <c r="E7" s="77"/>
      <c r="F7" s="77"/>
      <c r="G7" s="77"/>
      <c r="H7" s="77"/>
      <c r="I7" s="77"/>
      <c r="J7" s="77"/>
    </row>
    <row r="8" spans="1:12" x14ac:dyDescent="0.2">
      <c r="A8" s="11"/>
      <c r="B8" s="71" t="s">
        <v>3</v>
      </c>
      <c r="C8" s="71"/>
      <c r="D8" s="78" t="s">
        <v>55</v>
      </c>
      <c r="E8" s="78"/>
      <c r="F8" s="78"/>
      <c r="G8" s="78"/>
      <c r="H8" s="78"/>
      <c r="I8" s="78"/>
      <c r="J8" s="78"/>
    </row>
    <row r="9" spans="1:12" ht="15" customHeight="1" x14ac:dyDescent="0.2">
      <c r="A9" s="11"/>
      <c r="B9" s="61" t="s">
        <v>22</v>
      </c>
      <c r="C9" s="62"/>
      <c r="D9" s="65" t="s">
        <v>56</v>
      </c>
      <c r="E9" s="66"/>
      <c r="F9" s="66"/>
      <c r="G9" s="66"/>
      <c r="H9" s="66"/>
      <c r="I9" s="66"/>
      <c r="J9" s="67"/>
    </row>
    <row r="10" spans="1:12" ht="14.25" hidden="1" customHeight="1" x14ac:dyDescent="0.2">
      <c r="A10" s="11"/>
      <c r="B10" s="63"/>
      <c r="C10" s="64"/>
      <c r="D10" s="68"/>
      <c r="E10" s="69"/>
      <c r="F10" s="69"/>
      <c r="G10" s="69"/>
      <c r="H10" s="69"/>
      <c r="I10" s="69"/>
      <c r="J10" s="70"/>
    </row>
    <row r="11" spans="1:12" x14ac:dyDescent="0.2">
      <c r="A11" s="11"/>
      <c r="B11" s="71" t="s">
        <v>1</v>
      </c>
      <c r="C11" s="71"/>
      <c r="D11" s="72" t="s">
        <v>57</v>
      </c>
      <c r="E11" s="72"/>
      <c r="F11" s="72"/>
      <c r="G11" s="72"/>
      <c r="H11" s="72"/>
      <c r="I11" s="72"/>
      <c r="J11" s="72"/>
    </row>
    <row r="12" spans="1:12" x14ac:dyDescent="0.2">
      <c r="A12" s="11"/>
      <c r="B12" s="71" t="s">
        <v>2</v>
      </c>
      <c r="C12" s="71"/>
      <c r="D12" s="72">
        <v>50</v>
      </c>
      <c r="E12" s="72"/>
      <c r="F12" s="72"/>
      <c r="G12" s="72"/>
      <c r="H12" s="72"/>
      <c r="I12" s="72"/>
      <c r="J12" s="72"/>
    </row>
    <row r="13" spans="1:12" x14ac:dyDescent="0.2">
      <c r="A13" s="11"/>
      <c r="B13" s="71" t="s">
        <v>18</v>
      </c>
      <c r="C13" s="71"/>
      <c r="D13" s="73">
        <v>300000</v>
      </c>
      <c r="E13" s="73"/>
      <c r="F13" s="73"/>
      <c r="G13" s="73"/>
      <c r="H13" s="73"/>
      <c r="I13" s="73"/>
      <c r="J13" s="73"/>
    </row>
    <row r="14" spans="1:12" x14ac:dyDescent="0.2">
      <c r="A14" s="11"/>
      <c r="B14" s="53" t="s">
        <v>32</v>
      </c>
      <c r="C14" s="54"/>
      <c r="D14" s="55">
        <v>10000</v>
      </c>
      <c r="E14" s="56"/>
      <c r="F14" s="56"/>
      <c r="G14" s="56"/>
      <c r="H14" s="56"/>
      <c r="I14" s="56"/>
      <c r="J14" s="57"/>
    </row>
    <row r="15" spans="1:12" x14ac:dyDescent="0.2">
      <c r="A15" s="11"/>
      <c r="B15" s="71" t="s">
        <v>28</v>
      </c>
      <c r="C15" s="71"/>
      <c r="D15" s="80">
        <v>100000</v>
      </c>
      <c r="E15" s="80"/>
      <c r="F15" s="80"/>
      <c r="G15" s="80"/>
      <c r="H15" s="80"/>
      <c r="I15" s="80"/>
      <c r="J15" s="80"/>
    </row>
    <row r="16" spans="1:12" x14ac:dyDescent="0.2">
      <c r="A16" s="11"/>
      <c r="B16" s="71" t="s">
        <v>19</v>
      </c>
      <c r="C16" s="71"/>
      <c r="D16" s="81">
        <v>20000</v>
      </c>
      <c r="E16" s="81"/>
      <c r="F16" s="81"/>
      <c r="G16" s="81"/>
      <c r="H16" s="81"/>
      <c r="I16" s="81"/>
      <c r="J16" s="81"/>
      <c r="L16" s="19"/>
    </row>
    <row r="17" spans="1:12" ht="18.75" customHeight="1" x14ac:dyDescent="0.2">
      <c r="A17" s="11"/>
      <c r="B17" s="53" t="s">
        <v>30</v>
      </c>
      <c r="C17" s="54"/>
      <c r="D17" s="58"/>
      <c r="E17" s="59"/>
      <c r="F17" s="59"/>
      <c r="G17" s="59"/>
      <c r="H17" s="59"/>
      <c r="I17" s="59"/>
      <c r="J17" s="60"/>
      <c r="L17" s="19"/>
    </row>
    <row r="18" spans="1:12" ht="18.75" customHeight="1" x14ac:dyDescent="0.2">
      <c r="A18" s="11"/>
      <c r="B18" s="53" t="s">
        <v>33</v>
      </c>
      <c r="C18" s="54"/>
      <c r="D18" s="58"/>
      <c r="E18" s="59"/>
      <c r="F18" s="59"/>
      <c r="G18" s="59"/>
      <c r="H18" s="59"/>
      <c r="I18" s="59"/>
      <c r="J18" s="60"/>
      <c r="L18" s="19"/>
    </row>
    <row r="19" spans="1:12" ht="18.75" customHeight="1" x14ac:dyDescent="0.2">
      <c r="A19" s="11"/>
      <c r="B19" s="20" t="s">
        <v>39</v>
      </c>
      <c r="C19" s="39"/>
      <c r="D19" s="21"/>
      <c r="E19" s="22"/>
      <c r="F19" s="22"/>
      <c r="G19" s="22"/>
      <c r="H19" s="22"/>
      <c r="I19" s="22"/>
      <c r="J19" s="23"/>
      <c r="L19" s="19"/>
    </row>
    <row r="20" spans="1:12" ht="21" customHeight="1" x14ac:dyDescent="0.2">
      <c r="A20" s="11"/>
      <c r="B20" s="82" t="s">
        <v>9</v>
      </c>
      <c r="C20" s="82"/>
      <c r="D20" s="83"/>
      <c r="E20" s="83"/>
      <c r="F20" s="83"/>
      <c r="G20" s="83"/>
      <c r="H20" s="83"/>
      <c r="I20" s="83"/>
      <c r="J20" s="83"/>
      <c r="L20" s="19"/>
    </row>
    <row r="21" spans="1:12" ht="21" customHeight="1" x14ac:dyDescent="0.2">
      <c r="A21" s="11"/>
      <c r="B21" s="82" t="s">
        <v>40</v>
      </c>
      <c r="C21" s="82"/>
      <c r="D21" s="58"/>
      <c r="E21" s="59"/>
      <c r="F21" s="59"/>
      <c r="G21" s="59"/>
      <c r="H21" s="59"/>
      <c r="I21" s="59"/>
      <c r="J21" s="60"/>
      <c r="L21" s="19"/>
    </row>
    <row r="22" spans="1:12" ht="26.25" customHeight="1" x14ac:dyDescent="0.2">
      <c r="A22" s="11"/>
      <c r="B22" s="84" t="s">
        <v>23</v>
      </c>
      <c r="C22" s="84"/>
      <c r="D22" s="84"/>
      <c r="E22" s="84"/>
      <c r="F22" s="84"/>
      <c r="G22" s="84"/>
      <c r="H22" s="84"/>
      <c r="I22" s="84"/>
      <c r="J22" s="84"/>
      <c r="L22" s="24"/>
    </row>
    <row r="23" spans="1:12" ht="13.5" hidden="1" customHeight="1" x14ac:dyDescent="0.2">
      <c r="A23" s="11"/>
      <c r="B23" s="25"/>
      <c r="C23" s="40"/>
      <c r="D23" s="25"/>
      <c r="E23" s="25"/>
      <c r="F23" s="26"/>
      <c r="G23" s="26"/>
      <c r="H23" s="26"/>
      <c r="I23" s="26"/>
      <c r="J23" s="25"/>
      <c r="L23" s="19"/>
    </row>
    <row r="24" spans="1:12" ht="13.5" hidden="1" customHeight="1" x14ac:dyDescent="0.2">
      <c r="A24" s="11"/>
      <c r="B24" s="25">
        <v>1</v>
      </c>
      <c r="C24" s="40" t="s">
        <v>13</v>
      </c>
      <c r="D24" s="25">
        <v>0</v>
      </c>
      <c r="E24" s="25"/>
      <c r="F24" s="26"/>
      <c r="G24" s="26"/>
      <c r="H24" s="26"/>
      <c r="I24" s="26"/>
      <c r="J24" s="25"/>
      <c r="L24" s="19"/>
    </row>
    <row r="25" spans="1:12" ht="13.5" hidden="1" customHeight="1" x14ac:dyDescent="0.2">
      <c r="A25" s="11"/>
      <c r="B25" s="25">
        <v>2</v>
      </c>
      <c r="C25" s="40" t="s">
        <v>14</v>
      </c>
      <c r="D25" s="25">
        <v>0</v>
      </c>
      <c r="E25" s="25"/>
      <c r="F25" s="26"/>
      <c r="G25" s="26"/>
      <c r="H25" s="26"/>
      <c r="I25" s="26"/>
      <c r="J25" s="25"/>
      <c r="L25" s="19"/>
    </row>
    <row r="26" spans="1:12" ht="13.5" hidden="1" customHeight="1" x14ac:dyDescent="0.2">
      <c r="A26" s="11"/>
      <c r="B26" s="25">
        <v>3</v>
      </c>
      <c r="C26" s="40" t="s">
        <v>15</v>
      </c>
      <c r="D26" s="25">
        <v>0</v>
      </c>
      <c r="E26" s="25"/>
      <c r="F26" s="26"/>
      <c r="G26" s="26"/>
      <c r="H26" s="26"/>
      <c r="I26" s="26"/>
      <c r="J26" s="25"/>
      <c r="L26" s="19"/>
    </row>
    <row r="27" spans="1:12" ht="13.5" hidden="1" customHeight="1" x14ac:dyDescent="0.2">
      <c r="A27" s="11"/>
      <c r="B27" s="25">
        <v>4</v>
      </c>
      <c r="C27" s="40" t="s">
        <v>16</v>
      </c>
      <c r="D27" s="25">
        <v>0</v>
      </c>
      <c r="E27" s="25"/>
      <c r="F27" s="26"/>
      <c r="G27" s="26"/>
      <c r="H27" s="26"/>
      <c r="I27" s="26"/>
      <c r="J27" s="25"/>
      <c r="L27" s="19"/>
    </row>
    <row r="28" spans="1:12" ht="13.5" hidden="1" customHeight="1" x14ac:dyDescent="0.2">
      <c r="A28" s="11"/>
      <c r="B28" s="25">
        <v>5</v>
      </c>
      <c r="C28" s="40" t="s">
        <v>17</v>
      </c>
      <c r="D28" s="25">
        <v>0</v>
      </c>
      <c r="E28" s="25"/>
      <c r="F28" s="26"/>
      <c r="G28" s="26"/>
      <c r="H28" s="26"/>
      <c r="I28" s="26"/>
      <c r="J28" s="25"/>
      <c r="L28" s="19"/>
    </row>
    <row r="29" spans="1:12" ht="13.5" hidden="1" customHeight="1" x14ac:dyDescent="0.2">
      <c r="A29" s="11"/>
      <c r="B29" s="25">
        <v>6</v>
      </c>
      <c r="C29" s="40" t="s">
        <v>38</v>
      </c>
      <c r="D29" s="25">
        <v>0</v>
      </c>
      <c r="E29" s="25"/>
      <c r="F29" s="26"/>
      <c r="G29" s="26"/>
      <c r="H29" s="26"/>
      <c r="I29" s="26"/>
      <c r="J29" s="25"/>
      <c r="L29" s="19"/>
    </row>
    <row r="30" spans="1:12" ht="16.5" customHeight="1" x14ac:dyDescent="0.2">
      <c r="A30" s="11"/>
      <c r="B30" s="16"/>
      <c r="C30" s="41"/>
      <c r="D30" s="28"/>
      <c r="E30" s="28"/>
      <c r="F30" s="27"/>
      <c r="G30" s="27"/>
      <c r="H30" s="27"/>
      <c r="I30" s="27"/>
      <c r="J30" s="29"/>
    </row>
    <row r="31" spans="1:12" ht="54.75" customHeight="1" x14ac:dyDescent="0.2">
      <c r="A31" s="11"/>
      <c r="B31" s="1" t="s">
        <v>8</v>
      </c>
      <c r="C31" s="42" t="s">
        <v>31</v>
      </c>
      <c r="D31" s="2" t="s">
        <v>24</v>
      </c>
      <c r="E31" s="2" t="s">
        <v>34</v>
      </c>
      <c r="F31" s="2" t="s">
        <v>20</v>
      </c>
      <c r="G31" s="2" t="s">
        <v>35</v>
      </c>
      <c r="H31" s="2" t="s">
        <v>36</v>
      </c>
      <c r="I31" s="2" t="s">
        <v>37</v>
      </c>
      <c r="J31" s="2" t="s">
        <v>21</v>
      </c>
    </row>
    <row r="32" spans="1:12" x14ac:dyDescent="0.2">
      <c r="A32" s="11"/>
      <c r="B32" s="52">
        <v>1</v>
      </c>
      <c r="C32" s="51">
        <v>103631</v>
      </c>
      <c r="D32" s="49">
        <v>14287.95</v>
      </c>
      <c r="E32" s="12">
        <f t="shared" ref="E32" si="0">IF(D32&gt;0, ROUND(D32/$D$13*100,2), 0)</f>
        <v>4.76</v>
      </c>
      <c r="F32" s="50">
        <v>4215.71</v>
      </c>
      <c r="G32" s="12">
        <f t="shared" ref="G32" si="1">IF(F32&gt;0, ROUND(F32/($D$15+$D$16)*100,2), 0)</f>
        <v>3.51</v>
      </c>
      <c r="H32" s="47">
        <f t="shared" ref="H32:H63" si="2">ROUND(D32/$D$13*$D$14, 2)</f>
        <v>476.27</v>
      </c>
      <c r="I32" s="12">
        <f t="shared" ref="I32" si="3">IF(H32&gt;0, ROUND(H32/$D$14*100,2), 0)</f>
        <v>4.76</v>
      </c>
      <c r="J32" s="48">
        <f t="shared" ref="J32:J63" si="4">ROUND(D32- F32, 2)</f>
        <v>10072.24</v>
      </c>
    </row>
    <row r="33" spans="1:10" x14ac:dyDescent="0.2">
      <c r="A33" s="11"/>
      <c r="B33" s="52">
        <v>2</v>
      </c>
      <c r="C33" s="51">
        <v>103632</v>
      </c>
      <c r="D33" s="49">
        <v>9452.14</v>
      </c>
      <c r="E33" s="12">
        <f t="shared" ref="E33" si="5">IF(D33&gt;0, ROUND(D33/$D$13*100,2), 0)</f>
        <v>3.15</v>
      </c>
      <c r="F33" s="50">
        <v>2795.93</v>
      </c>
      <c r="G33" s="12">
        <f t="shared" ref="G33" si="6">IF(F33&gt;0, ROUND(F33/($D$15+$D$16)*100,2), 0)</f>
        <v>2.33</v>
      </c>
      <c r="H33" s="47">
        <f t="shared" si="2"/>
        <v>315.07</v>
      </c>
      <c r="I33" s="12">
        <f t="shared" ref="I33" si="7">IF(H33&gt;0, ROUND(H33/$D$14*100,2), 0)</f>
        <v>3.15</v>
      </c>
      <c r="J33" s="48">
        <f t="shared" si="4"/>
        <v>6656.21</v>
      </c>
    </row>
    <row r="34" spans="1:10" x14ac:dyDescent="0.2">
      <c r="A34" s="11"/>
      <c r="B34" s="52">
        <v>3</v>
      </c>
      <c r="C34" s="51">
        <v>103633</v>
      </c>
      <c r="D34" s="49">
        <v>14238.22</v>
      </c>
      <c r="E34" s="12">
        <f t="shared" ref="E34" si="8">IF(D34&gt;0, ROUND(D34/$D$13*100,2), 0)</f>
        <v>4.75</v>
      </c>
      <c r="F34" s="50">
        <v>4201.4399999999996</v>
      </c>
      <c r="G34" s="12">
        <f t="shared" ref="G34" si="9">IF(F34&gt;0, ROUND(F34/($D$15+$D$16)*100,2), 0)</f>
        <v>3.5</v>
      </c>
      <c r="H34" s="47">
        <f t="shared" si="2"/>
        <v>474.61</v>
      </c>
      <c r="I34" s="12">
        <f t="shared" ref="I34" si="10">IF(H34&gt;0, ROUND(H34/$D$14*100,2), 0)</f>
        <v>4.75</v>
      </c>
      <c r="J34" s="48">
        <f t="shared" si="4"/>
        <v>10036.780000000001</v>
      </c>
    </row>
    <row r="35" spans="1:10" x14ac:dyDescent="0.2">
      <c r="A35" s="11"/>
      <c r="B35" s="52">
        <v>4</v>
      </c>
      <c r="C35" s="51">
        <v>103634</v>
      </c>
      <c r="D35" s="49">
        <v>15008.52</v>
      </c>
      <c r="E35" s="12">
        <f t="shared" ref="E35" si="11">IF(D35&gt;0, ROUND(D35/$D$13*100,2), 0)</f>
        <v>5</v>
      </c>
      <c r="F35" s="50">
        <v>4431.9399999999996</v>
      </c>
      <c r="G35" s="12">
        <f t="shared" ref="G35" si="12">IF(F35&gt;0, ROUND(F35/($D$15+$D$16)*100,2), 0)</f>
        <v>3.69</v>
      </c>
      <c r="H35" s="47">
        <f t="shared" si="2"/>
        <v>500.28</v>
      </c>
      <c r="I35" s="12">
        <f t="shared" ref="I35" si="13">IF(H35&gt;0, ROUND(H35/$D$14*100,2), 0)</f>
        <v>5</v>
      </c>
      <c r="J35" s="48">
        <f t="shared" si="4"/>
        <v>10576.58</v>
      </c>
    </row>
    <row r="36" spans="1:10" x14ac:dyDescent="0.2">
      <c r="A36" s="11"/>
      <c r="B36" s="52">
        <v>5</v>
      </c>
      <c r="C36" s="51">
        <v>103635</v>
      </c>
      <c r="D36" s="49">
        <v>10704.72</v>
      </c>
      <c r="E36" s="12">
        <f t="shared" ref="E36" si="14">IF(D36&gt;0, ROUND(D36/$D$13*100,2), 0)</f>
        <v>3.57</v>
      </c>
      <c r="F36" s="50">
        <v>3170.19</v>
      </c>
      <c r="G36" s="12">
        <f t="shared" ref="G36" si="15">IF(F36&gt;0, ROUND(F36/($D$15+$D$16)*100,2), 0)</f>
        <v>2.64</v>
      </c>
      <c r="H36" s="47">
        <f t="shared" si="2"/>
        <v>356.82</v>
      </c>
      <c r="I36" s="12">
        <f t="shared" ref="I36" si="16">IF(H36&gt;0, ROUND(H36/$D$14*100,2), 0)</f>
        <v>3.57</v>
      </c>
      <c r="J36" s="48">
        <f t="shared" si="4"/>
        <v>7534.53</v>
      </c>
    </row>
    <row r="37" spans="1:10" x14ac:dyDescent="0.2">
      <c r="A37" s="11"/>
      <c r="B37" s="52">
        <v>6</v>
      </c>
      <c r="C37" s="51">
        <v>103636</v>
      </c>
      <c r="D37" s="49">
        <v>15545.92</v>
      </c>
      <c r="E37" s="12">
        <f t="shared" ref="E37" si="17">IF(D37&gt;0, ROUND(D37/$D$13*100,2), 0)</f>
        <v>5.18</v>
      </c>
      <c r="F37" s="50">
        <v>4576.62</v>
      </c>
      <c r="G37" s="12">
        <f t="shared" ref="G37" si="18">IF(F37&gt;0, ROUND(F37/($D$15+$D$16)*100,2), 0)</f>
        <v>3.81</v>
      </c>
      <c r="H37" s="47">
        <f t="shared" si="2"/>
        <v>518.20000000000005</v>
      </c>
      <c r="I37" s="12">
        <f t="shared" ref="I37" si="19">IF(H37&gt;0, ROUND(H37/$D$14*100,2), 0)</f>
        <v>5.18</v>
      </c>
      <c r="J37" s="48">
        <f t="shared" si="4"/>
        <v>10969.3</v>
      </c>
    </row>
    <row r="38" spans="1:10" x14ac:dyDescent="0.2">
      <c r="A38" s="11"/>
      <c r="B38" s="52">
        <v>7</v>
      </c>
      <c r="C38" s="51">
        <v>103637</v>
      </c>
      <c r="D38" s="49">
        <v>14195.96</v>
      </c>
      <c r="E38" s="12">
        <f t="shared" ref="E38" si="20">IF(D38&gt;0, ROUND(D38/$D$13*100,2), 0)</f>
        <v>4.7300000000000004</v>
      </c>
      <c r="F38" s="50">
        <v>4189.3100000000004</v>
      </c>
      <c r="G38" s="12">
        <f t="shared" ref="G38" si="21">IF(F38&gt;0, ROUND(F38/($D$15+$D$16)*100,2), 0)</f>
        <v>3.49</v>
      </c>
      <c r="H38" s="47">
        <f t="shared" si="2"/>
        <v>473.2</v>
      </c>
      <c r="I38" s="12">
        <f t="shared" ref="I38" si="22">IF(H38&gt;0, ROUND(H38/$D$14*100,2), 0)</f>
        <v>4.7300000000000004</v>
      </c>
      <c r="J38" s="48">
        <f t="shared" si="4"/>
        <v>10006.65</v>
      </c>
    </row>
    <row r="39" spans="1:10" x14ac:dyDescent="0.2">
      <c r="A39" s="11"/>
      <c r="B39" s="52">
        <v>8</v>
      </c>
      <c r="C39" s="51">
        <v>103638</v>
      </c>
      <c r="D39" s="49">
        <v>10582.9</v>
      </c>
      <c r="E39" s="12">
        <f t="shared" ref="E39" si="23">IF(D39&gt;0, ROUND(D39/$D$13*100,2), 0)</f>
        <v>3.53</v>
      </c>
      <c r="F39" s="50">
        <v>3135.24</v>
      </c>
      <c r="G39" s="12">
        <f t="shared" ref="G39" si="24">IF(F39&gt;0, ROUND(F39/($D$15+$D$16)*100,2), 0)</f>
        <v>2.61</v>
      </c>
      <c r="H39" s="47">
        <f t="shared" si="2"/>
        <v>352.76</v>
      </c>
      <c r="I39" s="12">
        <f t="shared" ref="I39" si="25">IF(H39&gt;0, ROUND(H39/$D$14*100,2), 0)</f>
        <v>3.53</v>
      </c>
      <c r="J39" s="48">
        <f t="shared" si="4"/>
        <v>7447.66</v>
      </c>
    </row>
    <row r="40" spans="1:10" x14ac:dyDescent="0.2">
      <c r="A40" s="11"/>
      <c r="B40" s="52">
        <v>9</v>
      </c>
      <c r="C40" s="51">
        <v>103639</v>
      </c>
      <c r="D40" s="49">
        <v>14290.44</v>
      </c>
      <c r="E40" s="12">
        <f t="shared" ref="E40" si="26">IF(D40&gt;0, ROUND(D40/$D$13*100,2), 0)</f>
        <v>4.76</v>
      </c>
      <c r="F40" s="50">
        <v>4216.42</v>
      </c>
      <c r="G40" s="12">
        <f t="shared" ref="G40" si="27">IF(F40&gt;0, ROUND(F40/($D$15+$D$16)*100,2), 0)</f>
        <v>3.51</v>
      </c>
      <c r="H40" s="47">
        <f t="shared" si="2"/>
        <v>476.35</v>
      </c>
      <c r="I40" s="12">
        <f t="shared" ref="I40" si="28">IF(H40&gt;0, ROUND(H40/$D$14*100,2), 0)</f>
        <v>4.76</v>
      </c>
      <c r="J40" s="48">
        <f t="shared" si="4"/>
        <v>10074.02</v>
      </c>
    </row>
    <row r="41" spans="1:10" x14ac:dyDescent="0.2">
      <c r="A41" s="11"/>
      <c r="B41" s="52">
        <v>10</v>
      </c>
      <c r="C41" s="51">
        <v>103640</v>
      </c>
      <c r="D41" s="49">
        <v>14533.97</v>
      </c>
      <c r="E41" s="12">
        <f t="shared" ref="E41" si="29">IF(D41&gt;0, ROUND(D41/$D$13*100,2), 0)</f>
        <v>4.84</v>
      </c>
      <c r="F41" s="50">
        <v>4289.6899999999996</v>
      </c>
      <c r="G41" s="12">
        <f t="shared" ref="G41" si="30">IF(F41&gt;0, ROUND(F41/($D$15+$D$16)*100,2), 0)</f>
        <v>3.57</v>
      </c>
      <c r="H41" s="47">
        <f t="shared" si="2"/>
        <v>484.47</v>
      </c>
      <c r="I41" s="12">
        <f t="shared" ref="I41" si="31">IF(H41&gt;0, ROUND(H41/$D$14*100,2), 0)</f>
        <v>4.84</v>
      </c>
      <c r="J41" s="48">
        <f t="shared" si="4"/>
        <v>10244.280000000001</v>
      </c>
    </row>
    <row r="42" spans="1:10" x14ac:dyDescent="0.2">
      <c r="A42" s="11"/>
      <c r="B42" s="52">
        <v>11</v>
      </c>
      <c r="C42" s="51">
        <v>103641</v>
      </c>
      <c r="D42" s="49">
        <v>9895.85</v>
      </c>
      <c r="E42" s="12">
        <f t="shared" ref="E42" si="32">IF(D42&gt;0, ROUND(D42/$D$13*100,2), 0)</f>
        <v>3.3</v>
      </c>
      <c r="F42" s="50">
        <v>2928.32</v>
      </c>
      <c r="G42" s="12">
        <f t="shared" ref="G42" si="33">IF(F42&gt;0, ROUND(F42/($D$15+$D$16)*100,2), 0)</f>
        <v>2.44</v>
      </c>
      <c r="H42" s="47">
        <f t="shared" si="2"/>
        <v>329.86</v>
      </c>
      <c r="I42" s="12">
        <f t="shared" ref="I42" si="34">IF(H42&gt;0, ROUND(H42/$D$14*100,2), 0)</f>
        <v>3.3</v>
      </c>
      <c r="J42" s="48">
        <f t="shared" si="4"/>
        <v>6967.53</v>
      </c>
    </row>
    <row r="43" spans="1:10" x14ac:dyDescent="0.2">
      <c r="A43" s="11"/>
      <c r="B43" s="52">
        <v>12</v>
      </c>
      <c r="C43" s="51">
        <v>103642</v>
      </c>
      <c r="D43" s="49">
        <v>14084.09</v>
      </c>
      <c r="E43" s="12">
        <f t="shared" ref="E43" si="35">IF(D43&gt;0, ROUND(D43/$D$13*100,2), 0)</f>
        <v>4.6900000000000004</v>
      </c>
      <c r="F43" s="50">
        <v>4157.22</v>
      </c>
      <c r="G43" s="12">
        <f t="shared" ref="G43" si="36">IF(F43&gt;0, ROUND(F43/($D$15+$D$16)*100,2), 0)</f>
        <v>3.46</v>
      </c>
      <c r="H43" s="47">
        <f t="shared" si="2"/>
        <v>469.47</v>
      </c>
      <c r="I43" s="12">
        <f t="shared" ref="I43" si="37">IF(H43&gt;0, ROUND(H43/$D$14*100,2), 0)</f>
        <v>4.6900000000000004</v>
      </c>
      <c r="J43" s="48">
        <f t="shared" si="4"/>
        <v>9926.8700000000008</v>
      </c>
    </row>
    <row r="44" spans="1:10" x14ac:dyDescent="0.2">
      <c r="A44" s="11"/>
      <c r="B44" s="52">
        <v>13</v>
      </c>
      <c r="C44" s="51">
        <v>103643</v>
      </c>
      <c r="D44" s="49">
        <v>19072.57</v>
      </c>
      <c r="E44" s="12">
        <f t="shared" ref="E44" si="38">IF(D44&gt;0, ROUND(D44/$D$13*100,2), 0)</f>
        <v>6.36</v>
      </c>
      <c r="F44" s="50">
        <v>5641.36</v>
      </c>
      <c r="G44" s="12">
        <f t="shared" ref="G44" si="39">IF(F44&gt;0, ROUND(F44/($D$15+$D$16)*100,2), 0)</f>
        <v>4.7</v>
      </c>
      <c r="H44" s="47">
        <f t="shared" si="2"/>
        <v>635.75</v>
      </c>
      <c r="I44" s="12">
        <f t="shared" ref="I44" si="40">IF(H44&gt;0, ROUND(H44/$D$14*100,2), 0)</f>
        <v>6.36</v>
      </c>
      <c r="J44" s="48">
        <f t="shared" si="4"/>
        <v>13431.21</v>
      </c>
    </row>
    <row r="45" spans="1:10" x14ac:dyDescent="0.2">
      <c r="A45" s="11"/>
      <c r="B45" s="52">
        <v>14</v>
      </c>
      <c r="C45" s="51">
        <v>103644</v>
      </c>
      <c r="D45" s="49">
        <v>8566.35</v>
      </c>
      <c r="E45" s="12">
        <f t="shared" ref="E45" si="41">IF(D45&gt;0, ROUND(D45/$D$13*100,2), 0)</f>
        <v>2.86</v>
      </c>
      <c r="F45" s="50">
        <v>2540.17</v>
      </c>
      <c r="G45" s="12">
        <f t="shared" ref="G45" si="42">IF(F45&gt;0, ROUND(F45/($D$15+$D$16)*100,2), 0)</f>
        <v>2.12</v>
      </c>
      <c r="H45" s="47">
        <f t="shared" si="2"/>
        <v>285.55</v>
      </c>
      <c r="I45" s="12">
        <f t="shared" ref="I45" si="43">IF(H45&gt;0, ROUND(H45/$D$14*100,2), 0)</f>
        <v>2.86</v>
      </c>
      <c r="J45" s="48">
        <f t="shared" si="4"/>
        <v>6026.18</v>
      </c>
    </row>
    <row r="46" spans="1:10" x14ac:dyDescent="0.2">
      <c r="A46" s="11"/>
      <c r="B46" s="52">
        <v>15</v>
      </c>
      <c r="C46" s="51">
        <v>103645</v>
      </c>
      <c r="D46" s="49">
        <v>12220.71</v>
      </c>
      <c r="E46" s="12">
        <f t="shared" ref="E46" si="44">IF(D46&gt;0, ROUND(D46/$D$13*100,2), 0)</f>
        <v>4.07</v>
      </c>
      <c r="F46" s="50">
        <v>3620.31</v>
      </c>
      <c r="G46" s="12">
        <f t="shared" ref="G46" si="45">IF(F46&gt;0, ROUND(F46/($D$15+$D$16)*100,2), 0)</f>
        <v>3.02</v>
      </c>
      <c r="H46" s="47">
        <f t="shared" si="2"/>
        <v>407.36</v>
      </c>
      <c r="I46" s="12">
        <f t="shared" ref="I46" si="46">IF(H46&gt;0, ROUND(H46/$D$14*100,2), 0)</f>
        <v>4.07</v>
      </c>
      <c r="J46" s="48">
        <f t="shared" si="4"/>
        <v>8600.4</v>
      </c>
    </row>
    <row r="47" spans="1:10" x14ac:dyDescent="0.2">
      <c r="A47" s="11"/>
      <c r="B47" s="52">
        <v>16</v>
      </c>
      <c r="C47" s="51">
        <v>103646</v>
      </c>
      <c r="D47" s="49">
        <v>17395.150000000001</v>
      </c>
      <c r="E47" s="12">
        <f t="shared" ref="E47" si="47">IF(D47&gt;0, ROUND(D47/$D$13*100,2), 0)</f>
        <v>5.8</v>
      </c>
      <c r="F47" s="50">
        <v>5136.25</v>
      </c>
      <c r="G47" s="12">
        <f t="shared" ref="G47" si="48">IF(F47&gt;0, ROUND(F47/($D$15+$D$16)*100,2), 0)</f>
        <v>4.28</v>
      </c>
      <c r="H47" s="47">
        <f t="shared" si="2"/>
        <v>579.84</v>
      </c>
      <c r="I47" s="12">
        <f t="shared" ref="I47" si="49">IF(H47&gt;0, ROUND(H47/$D$14*100,2), 0)</f>
        <v>5.8</v>
      </c>
      <c r="J47" s="48">
        <f t="shared" si="4"/>
        <v>12258.9</v>
      </c>
    </row>
    <row r="48" spans="1:10" x14ac:dyDescent="0.2">
      <c r="A48" s="11"/>
      <c r="B48" s="52">
        <v>17</v>
      </c>
      <c r="C48" s="51">
        <v>103647</v>
      </c>
      <c r="D48" s="49">
        <v>20772.89</v>
      </c>
      <c r="E48" s="12">
        <f t="shared" ref="E48" si="50">IF(D48&gt;0, ROUND(D48/$D$13*100,2), 0)</f>
        <v>6.92</v>
      </c>
      <c r="F48" s="50">
        <v>6137.06</v>
      </c>
      <c r="G48" s="12">
        <f t="shared" ref="G48" si="51">IF(F48&gt;0, ROUND(F48/($D$15+$D$16)*100,2), 0)</f>
        <v>5.1100000000000003</v>
      </c>
      <c r="H48" s="47">
        <f t="shared" si="2"/>
        <v>692.43</v>
      </c>
      <c r="I48" s="12">
        <f t="shared" ref="I48" si="52">IF(H48&gt;0, ROUND(H48/$D$14*100,2), 0)</f>
        <v>6.92</v>
      </c>
      <c r="J48" s="48">
        <f t="shared" si="4"/>
        <v>14635.83</v>
      </c>
    </row>
    <row r="49" spans="1:10" x14ac:dyDescent="0.2">
      <c r="A49" s="11"/>
      <c r="B49" s="52">
        <v>18</v>
      </c>
      <c r="C49" s="51">
        <v>103648</v>
      </c>
      <c r="D49" s="49">
        <v>17162.61</v>
      </c>
      <c r="E49" s="12">
        <f t="shared" ref="E49" si="53">IF(D49&gt;0, ROUND(D49/$D$13*100,2), 0)</f>
        <v>5.72</v>
      </c>
      <c r="F49" s="50">
        <v>5069.57</v>
      </c>
      <c r="G49" s="12">
        <f t="shared" ref="G49" si="54">IF(F49&gt;0, ROUND(F49/($D$15+$D$16)*100,2), 0)</f>
        <v>4.22</v>
      </c>
      <c r="H49" s="47">
        <f t="shared" si="2"/>
        <v>572.09</v>
      </c>
      <c r="I49" s="12">
        <f t="shared" ref="I49" si="55">IF(H49&gt;0, ROUND(H49/$D$14*100,2), 0)</f>
        <v>5.72</v>
      </c>
      <c r="J49" s="48">
        <f t="shared" si="4"/>
        <v>12093.04</v>
      </c>
    </row>
    <row r="50" spans="1:10" x14ac:dyDescent="0.2">
      <c r="A50" s="11"/>
      <c r="B50" s="52">
        <v>19</v>
      </c>
      <c r="C50" s="51">
        <v>103649</v>
      </c>
      <c r="D50" s="49">
        <v>20914.87</v>
      </c>
      <c r="E50" s="12">
        <f t="shared" ref="E50" si="56">IF(D50&gt;0, ROUND(D50/$D$13*100,2), 0)</f>
        <v>6.97</v>
      </c>
      <c r="F50" s="50">
        <v>6177.77</v>
      </c>
      <c r="G50" s="12">
        <f t="shared" ref="G50" si="57">IF(F50&gt;0, ROUND(F50/($D$15+$D$16)*100,2), 0)</f>
        <v>5.15</v>
      </c>
      <c r="H50" s="47">
        <f t="shared" si="2"/>
        <v>697.16</v>
      </c>
      <c r="I50" s="12">
        <f t="shared" ref="I50" si="58">IF(H50&gt;0, ROUND(H50/$D$14*100,2), 0)</f>
        <v>6.97</v>
      </c>
      <c r="J50" s="48">
        <f t="shared" si="4"/>
        <v>14737.1</v>
      </c>
    </row>
    <row r="51" spans="1:10" x14ac:dyDescent="0.2">
      <c r="A51" s="11"/>
      <c r="B51" s="52">
        <v>20</v>
      </c>
      <c r="C51" s="51">
        <v>103650</v>
      </c>
      <c r="D51" s="49">
        <v>17834.689999999999</v>
      </c>
      <c r="E51" s="12">
        <f t="shared" ref="E51" si="59">IF(D51&gt;0, ROUND(D51/$D$13*100,2), 0)</f>
        <v>5.94</v>
      </c>
      <c r="F51" s="50">
        <v>5267.85</v>
      </c>
      <c r="G51" s="12">
        <f t="shared" ref="G51" si="60">IF(F51&gt;0, ROUND(F51/($D$15+$D$16)*100,2), 0)</f>
        <v>4.3899999999999997</v>
      </c>
      <c r="H51" s="47">
        <f t="shared" si="2"/>
        <v>594.49</v>
      </c>
      <c r="I51" s="12">
        <f t="shared" ref="I51" si="61">IF(H51&gt;0, ROUND(H51/$D$14*100,2), 0)</f>
        <v>5.94</v>
      </c>
      <c r="J51" s="48">
        <f t="shared" si="4"/>
        <v>12566.84</v>
      </c>
    </row>
    <row r="52" spans="1:10" x14ac:dyDescent="0.2">
      <c r="A52" s="11"/>
      <c r="B52" s="52">
        <v>21</v>
      </c>
      <c r="C52" s="51">
        <v>103651</v>
      </c>
      <c r="D52" s="49">
        <v>21322.59</v>
      </c>
      <c r="E52" s="12">
        <f t="shared" ref="E52" si="62">IF(D52&gt;0, ROUND(D52/$D$13*100,2), 0)</f>
        <v>7.11</v>
      </c>
      <c r="F52" s="50">
        <v>6300.25</v>
      </c>
      <c r="G52" s="12">
        <f t="shared" ref="G52" si="63">IF(F52&gt;0, ROUND(F52/($D$15+$D$16)*100,2), 0)</f>
        <v>5.25</v>
      </c>
      <c r="H52" s="47">
        <f t="shared" si="2"/>
        <v>710.75</v>
      </c>
      <c r="I52" s="12">
        <f t="shared" ref="I52" si="64">IF(H52&gt;0, ROUND(H52/$D$14*100,2), 0)</f>
        <v>7.11</v>
      </c>
      <c r="J52" s="48">
        <f t="shared" si="4"/>
        <v>15022.34</v>
      </c>
    </row>
    <row r="53" spans="1:10" x14ac:dyDescent="0.2">
      <c r="A53" s="11"/>
      <c r="B53" s="52">
        <v>22</v>
      </c>
      <c r="C53" s="51">
        <v>103652</v>
      </c>
      <c r="D53" s="49">
        <v>14705.27</v>
      </c>
      <c r="E53" s="12">
        <f t="shared" ref="E53" si="65">IF(D53&gt;0, ROUND(D53/$D$13*100,2), 0)</f>
        <v>4.9000000000000004</v>
      </c>
      <c r="F53" s="50">
        <v>4344.97</v>
      </c>
      <c r="G53" s="12">
        <f t="shared" ref="G53" si="66">IF(F53&gt;0, ROUND(F53/($D$15+$D$16)*100,2), 0)</f>
        <v>3.62</v>
      </c>
      <c r="H53" s="47">
        <f t="shared" si="2"/>
        <v>490.18</v>
      </c>
      <c r="I53" s="12">
        <f t="shared" ref="I53" si="67">IF(H53&gt;0, ROUND(H53/$D$14*100,2), 0)</f>
        <v>4.9000000000000004</v>
      </c>
      <c r="J53" s="48">
        <f t="shared" si="4"/>
        <v>10360.299999999999</v>
      </c>
    </row>
    <row r="54" spans="1:10" x14ac:dyDescent="0.2">
      <c r="A54" s="11"/>
      <c r="B54" s="52">
        <v>23</v>
      </c>
      <c r="C54" s="51">
        <v>103653</v>
      </c>
      <c r="D54" s="49">
        <v>15531.91</v>
      </c>
      <c r="E54" s="12">
        <f t="shared" ref="E54" si="68">IF(D54&gt;0, ROUND(D54/$D$13*100,2), 0)</f>
        <v>5.18</v>
      </c>
      <c r="F54" s="50">
        <v>4589.22</v>
      </c>
      <c r="G54" s="12">
        <f t="shared" ref="G54" si="69">IF(F54&gt;0, ROUND(F54/($D$15+$D$16)*100,2), 0)</f>
        <v>3.82</v>
      </c>
      <c r="H54" s="47">
        <f t="shared" si="2"/>
        <v>517.73</v>
      </c>
      <c r="I54" s="12">
        <f t="shared" ref="I54" si="70">IF(H54&gt;0, ROUND(H54/$D$14*100,2), 0)</f>
        <v>5.18</v>
      </c>
      <c r="J54" s="48">
        <f t="shared" si="4"/>
        <v>10942.69</v>
      </c>
    </row>
    <row r="55" spans="1:10" x14ac:dyDescent="0.2">
      <c r="A55" s="11"/>
      <c r="B55" s="52">
        <v>24</v>
      </c>
      <c r="C55" s="51">
        <v>103654</v>
      </c>
      <c r="D55" s="49">
        <v>18805.12</v>
      </c>
      <c r="E55" s="12">
        <f t="shared" ref="E55" si="71">IF(D55&gt;0, ROUND(D55/$D$13*100,2), 0)</f>
        <v>6.27</v>
      </c>
      <c r="F55" s="50">
        <v>5558.98</v>
      </c>
      <c r="G55" s="12">
        <f t="shared" ref="G55" si="72">IF(F55&gt;0, ROUND(F55/($D$15+$D$16)*100,2), 0)</f>
        <v>4.63</v>
      </c>
      <c r="H55" s="47">
        <f t="shared" si="2"/>
        <v>626.84</v>
      </c>
      <c r="I55" s="12">
        <f t="shared" ref="I55" si="73">IF(H55&gt;0, ROUND(H55/$D$14*100,2), 0)</f>
        <v>6.27</v>
      </c>
      <c r="J55" s="48">
        <f t="shared" si="4"/>
        <v>13246.14</v>
      </c>
    </row>
    <row r="56" spans="1:10" x14ac:dyDescent="0.2">
      <c r="A56" s="11"/>
      <c r="B56" s="52">
        <v>25</v>
      </c>
      <c r="C56" s="51">
        <v>103655</v>
      </c>
      <c r="D56" s="49">
        <v>14061.69</v>
      </c>
      <c r="E56" s="12">
        <f t="shared" ref="E56" si="74">IF(D56&gt;0, ROUND(D56/$D$13*100,2), 0)</f>
        <v>4.6900000000000004</v>
      </c>
      <c r="F56" s="50">
        <v>4150.79</v>
      </c>
      <c r="G56" s="12">
        <f t="shared" ref="G56" si="75">IF(F56&gt;0, ROUND(F56/($D$15+$D$16)*100,2), 0)</f>
        <v>3.46</v>
      </c>
      <c r="H56" s="47">
        <f t="shared" si="2"/>
        <v>468.72</v>
      </c>
      <c r="I56" s="12">
        <f t="shared" ref="I56" si="76">IF(H56&gt;0, ROUND(H56/$D$14*100,2), 0)</f>
        <v>4.6900000000000004</v>
      </c>
      <c r="J56" s="48">
        <f t="shared" si="4"/>
        <v>9910.9</v>
      </c>
    </row>
    <row r="57" spans="1:10" x14ac:dyDescent="0.2">
      <c r="A57" s="11"/>
      <c r="B57" s="52">
        <v>26</v>
      </c>
      <c r="C57" s="51" t="s">
        <v>54</v>
      </c>
      <c r="D57" s="49">
        <v>14812.56</v>
      </c>
      <c r="E57" s="12">
        <f t="shared" ref="E57" si="77">IF(D57&gt;0, ROUND(D57/$D$13*100,2), 0)</f>
        <v>4.9400000000000004</v>
      </c>
      <c r="F57" s="50">
        <v>4373.03</v>
      </c>
      <c r="G57" s="12">
        <f t="shared" ref="G57" si="78">IF(F57&gt;0, ROUND(F57/($D$15+$D$16)*100,2), 0)</f>
        <v>3.64</v>
      </c>
      <c r="H57" s="47">
        <f t="shared" si="2"/>
        <v>493.75</v>
      </c>
      <c r="I57" s="12">
        <f t="shared" ref="I57" si="79">IF(H57&gt;0, ROUND(H57/$D$14*100,2), 0)</f>
        <v>4.9400000000000004</v>
      </c>
      <c r="J57" s="48">
        <f t="shared" si="4"/>
        <v>10439.530000000001</v>
      </c>
    </row>
    <row r="58" spans="1:10" x14ac:dyDescent="0.2">
      <c r="A58" s="11"/>
      <c r="B58" s="52">
        <v>27</v>
      </c>
      <c r="C58" s="51">
        <v>103657</v>
      </c>
      <c r="D58" s="49">
        <v>17731.53</v>
      </c>
      <c r="E58" s="12">
        <f t="shared" ref="E58" si="80">IF(D58&gt;0, ROUND(D58/$D$13*100,2), 0)</f>
        <v>5.91</v>
      </c>
      <c r="F58" s="50">
        <v>5236.05</v>
      </c>
      <c r="G58" s="12">
        <f t="shared" ref="G58" si="81">IF(F58&gt;0, ROUND(F58/($D$15+$D$16)*100,2), 0)</f>
        <v>4.3600000000000003</v>
      </c>
      <c r="H58" s="47">
        <f t="shared" si="2"/>
        <v>591.04999999999995</v>
      </c>
      <c r="I58" s="12">
        <f t="shared" ref="I58" si="82">IF(H58&gt;0, ROUND(H58/$D$14*100,2), 0)</f>
        <v>5.91</v>
      </c>
      <c r="J58" s="48">
        <f t="shared" si="4"/>
        <v>12495.48</v>
      </c>
    </row>
    <row r="59" spans="1:10" x14ac:dyDescent="0.2">
      <c r="A59" s="11"/>
      <c r="B59" s="52">
        <v>28</v>
      </c>
      <c r="C59" s="51">
        <v>103658</v>
      </c>
      <c r="D59" s="49">
        <v>14240.58</v>
      </c>
      <c r="E59" s="12">
        <f t="shared" ref="E59" si="83">IF(D59&gt;0, ROUND(D59/$D$13*100,2), 0)</f>
        <v>4.75</v>
      </c>
      <c r="F59" s="50">
        <v>4205.49</v>
      </c>
      <c r="G59" s="12">
        <f t="shared" ref="G59" si="84">IF(F59&gt;0, ROUND(F59/($D$15+$D$16)*100,2), 0)</f>
        <v>3.5</v>
      </c>
      <c r="H59" s="47">
        <f t="shared" si="2"/>
        <v>474.69</v>
      </c>
      <c r="I59" s="12">
        <f t="shared" ref="I59" si="85">IF(H59&gt;0, ROUND(H59/$D$14*100,2), 0)</f>
        <v>4.75</v>
      </c>
      <c r="J59" s="48">
        <f t="shared" si="4"/>
        <v>10035.09</v>
      </c>
    </row>
    <row r="60" spans="1:10" x14ac:dyDescent="0.2">
      <c r="A60" s="11"/>
      <c r="B60" s="52">
        <v>29</v>
      </c>
      <c r="C60" s="51">
        <v>103659</v>
      </c>
      <c r="D60" s="49">
        <v>15359.04</v>
      </c>
      <c r="E60" s="12">
        <f t="shared" ref="E60" si="86">IF(D60&gt;0, ROUND(D60/$D$13*100,2), 0)</f>
        <v>5.12</v>
      </c>
      <c r="F60" s="50">
        <v>4537.91</v>
      </c>
      <c r="G60" s="12">
        <f t="shared" ref="G60" si="87">IF(F60&gt;0, ROUND(F60/($D$15+$D$16)*100,2), 0)</f>
        <v>3.78</v>
      </c>
      <c r="H60" s="47">
        <f t="shared" si="2"/>
        <v>511.97</v>
      </c>
      <c r="I60" s="12">
        <f t="shared" ref="I60" si="88">IF(H60&gt;0, ROUND(H60/$D$14*100,2), 0)</f>
        <v>5.12</v>
      </c>
      <c r="J60" s="48">
        <f t="shared" si="4"/>
        <v>10821.13</v>
      </c>
    </row>
    <row r="61" spans="1:10" x14ac:dyDescent="0.2">
      <c r="A61" s="11"/>
      <c r="B61" s="52">
        <v>30</v>
      </c>
      <c r="C61" s="51">
        <v>103660</v>
      </c>
      <c r="D61" s="49">
        <v>17753.88</v>
      </c>
      <c r="E61" s="12">
        <f t="shared" ref="E61" si="89">IF(D61&gt;0, ROUND(D61/$D$13*100,2), 0)</f>
        <v>5.92</v>
      </c>
      <c r="F61" s="50">
        <v>5242.46</v>
      </c>
      <c r="G61" s="12">
        <f t="shared" ref="G61" si="90">IF(F61&gt;0, ROUND(F61/($D$15+$D$16)*100,2), 0)</f>
        <v>4.37</v>
      </c>
      <c r="H61" s="47">
        <f t="shared" si="2"/>
        <v>591.79999999999995</v>
      </c>
      <c r="I61" s="12">
        <f t="shared" ref="I61" si="91">IF(H61&gt;0, ROUND(H61/$D$14*100,2), 0)</f>
        <v>5.92</v>
      </c>
      <c r="J61" s="48">
        <f t="shared" si="4"/>
        <v>12511.42</v>
      </c>
    </row>
    <row r="62" spans="1:10" x14ac:dyDescent="0.2">
      <c r="A62" s="11"/>
      <c r="B62" s="52">
        <v>31</v>
      </c>
      <c r="C62" s="51">
        <v>103661</v>
      </c>
      <c r="D62" s="49">
        <v>14004.51</v>
      </c>
      <c r="E62" s="12">
        <f t="shared" ref="E62" si="92">IF(D62&gt;0, ROUND(D62/$D$13*100,2), 0)</f>
        <v>4.67</v>
      </c>
      <c r="F62" s="50">
        <v>4134.38</v>
      </c>
      <c r="G62" s="12">
        <f t="shared" ref="G62" si="93">IF(F62&gt;0, ROUND(F62/($D$15+$D$16)*100,2), 0)</f>
        <v>3.45</v>
      </c>
      <c r="H62" s="47">
        <f t="shared" si="2"/>
        <v>466.82</v>
      </c>
      <c r="I62" s="12">
        <f t="shared" ref="I62" si="94">IF(H62&gt;0, ROUND(H62/$D$14*100,2), 0)</f>
        <v>4.67</v>
      </c>
      <c r="J62" s="48">
        <f t="shared" si="4"/>
        <v>9870.1299999999992</v>
      </c>
    </row>
    <row r="63" spans="1:10" x14ac:dyDescent="0.2">
      <c r="A63" s="11"/>
      <c r="B63" s="52">
        <v>32</v>
      </c>
      <c r="C63" s="51">
        <v>103662</v>
      </c>
      <c r="D63" s="49">
        <v>15572.75</v>
      </c>
      <c r="E63" s="12">
        <f t="shared" ref="E63" si="95">IF(D63&gt;0, ROUND(D63/$D$13*100,2), 0)</f>
        <v>5.19</v>
      </c>
      <c r="F63" s="50">
        <v>4602.6099999999997</v>
      </c>
      <c r="G63" s="12">
        <f t="shared" ref="G63" si="96">IF(F63&gt;0, ROUND(F63/($D$15+$D$16)*100,2), 0)</f>
        <v>3.84</v>
      </c>
      <c r="H63" s="47">
        <f t="shared" si="2"/>
        <v>519.09</v>
      </c>
      <c r="I63" s="12">
        <f t="shared" ref="I63" si="97">IF(H63&gt;0, ROUND(H63/$D$14*100,2), 0)</f>
        <v>5.19</v>
      </c>
      <c r="J63" s="48">
        <f t="shared" si="4"/>
        <v>10970.14</v>
      </c>
    </row>
    <row r="64" spans="1:10" x14ac:dyDescent="0.2">
      <c r="A64" s="11"/>
      <c r="B64" s="52">
        <v>33</v>
      </c>
      <c r="C64" s="51">
        <v>103663</v>
      </c>
      <c r="D64" s="49">
        <v>18053.419999999998</v>
      </c>
      <c r="E64" s="12">
        <f t="shared" ref="E64" si="98">IF(D64&gt;0, ROUND(D64/$D$13*100,2), 0)</f>
        <v>6.02</v>
      </c>
      <c r="F64" s="50">
        <v>5333.49</v>
      </c>
      <c r="G64" s="12">
        <f t="shared" ref="G64" si="99">IF(F64&gt;0, ROUND(F64/($D$15+$D$16)*100,2), 0)</f>
        <v>4.4400000000000004</v>
      </c>
      <c r="H64" s="47">
        <f t="shared" ref="H64:H81" si="100">ROUND(D64/$D$13*$D$14, 2)</f>
        <v>601.78</v>
      </c>
      <c r="I64" s="12">
        <f t="shared" ref="I64" si="101">IF(H64&gt;0, ROUND(H64/$D$14*100,2), 0)</f>
        <v>6.02</v>
      </c>
      <c r="J64" s="48">
        <f t="shared" ref="J64:J81" si="102">ROUND(D64- F64, 2)</f>
        <v>12719.93</v>
      </c>
    </row>
    <row r="65" spans="1:10" x14ac:dyDescent="0.2">
      <c r="A65" s="11"/>
      <c r="B65" s="52">
        <v>34</v>
      </c>
      <c r="C65" s="51">
        <v>103664</v>
      </c>
      <c r="D65" s="49">
        <v>14044.31</v>
      </c>
      <c r="E65" s="12">
        <f t="shared" ref="E65" si="103">IF(D65&gt;0, ROUND(D65/$D$13*100,2), 0)</f>
        <v>4.68</v>
      </c>
      <c r="F65" s="50">
        <v>4143.13</v>
      </c>
      <c r="G65" s="12">
        <f t="shared" ref="G65" si="104">IF(F65&gt;0, ROUND(F65/($D$15+$D$16)*100,2), 0)</f>
        <v>3.45</v>
      </c>
      <c r="H65" s="47">
        <f t="shared" si="100"/>
        <v>468.14</v>
      </c>
      <c r="I65" s="12">
        <f t="shared" ref="I65" si="105">IF(H65&gt;0, ROUND(H65/$D$14*100,2), 0)</f>
        <v>4.68</v>
      </c>
      <c r="J65" s="48">
        <f t="shared" si="102"/>
        <v>9901.18</v>
      </c>
    </row>
    <row r="66" spans="1:10" x14ac:dyDescent="0.2">
      <c r="A66" s="11"/>
      <c r="B66" s="52">
        <v>35</v>
      </c>
      <c r="C66" s="51">
        <v>103665</v>
      </c>
      <c r="D66" s="49">
        <v>10174.56</v>
      </c>
      <c r="E66" s="12">
        <f t="shared" ref="E66" si="106">IF(D66&gt;0, ROUND(D66/$D$13*100,2), 0)</f>
        <v>3.39</v>
      </c>
      <c r="F66" s="50">
        <v>3016.39</v>
      </c>
      <c r="G66" s="12">
        <f t="shared" ref="G66" si="107">IF(F66&gt;0, ROUND(F66/($D$15+$D$16)*100,2), 0)</f>
        <v>2.5099999999999998</v>
      </c>
      <c r="H66" s="47">
        <f t="shared" si="100"/>
        <v>339.15</v>
      </c>
      <c r="I66" s="12">
        <f t="shared" ref="I66" si="108">IF(H66&gt;0, ROUND(H66/$D$14*100,2), 0)</f>
        <v>3.39</v>
      </c>
      <c r="J66" s="48">
        <f t="shared" si="102"/>
        <v>7158.17</v>
      </c>
    </row>
    <row r="67" spans="1:10" x14ac:dyDescent="0.2">
      <c r="A67" s="11"/>
      <c r="B67" s="52">
        <v>36</v>
      </c>
      <c r="C67" s="51">
        <v>103666</v>
      </c>
      <c r="D67" s="49">
        <v>14051.65</v>
      </c>
      <c r="E67" s="12">
        <f t="shared" ref="E67" si="109">IF(D67&gt;0, ROUND(D67/$D$13*100,2), 0)</f>
        <v>4.68</v>
      </c>
      <c r="F67" s="50">
        <v>4145.2299999999996</v>
      </c>
      <c r="G67" s="12">
        <f t="shared" ref="G67" si="110">IF(F67&gt;0, ROUND(F67/($D$15+$D$16)*100,2), 0)</f>
        <v>3.45</v>
      </c>
      <c r="H67" s="47">
        <f t="shared" si="100"/>
        <v>468.39</v>
      </c>
      <c r="I67" s="12">
        <f t="shared" ref="I67" si="111">IF(H67&gt;0, ROUND(H67/$D$14*100,2), 0)</f>
        <v>4.68</v>
      </c>
      <c r="J67" s="48">
        <f t="shared" si="102"/>
        <v>9906.42</v>
      </c>
    </row>
    <row r="68" spans="1:10" x14ac:dyDescent="0.2">
      <c r="A68" s="11"/>
      <c r="B68" s="52">
        <v>37</v>
      </c>
      <c r="C68" s="51">
        <v>103667</v>
      </c>
      <c r="D68" s="49">
        <v>14402.53</v>
      </c>
      <c r="E68" s="12">
        <f t="shared" ref="E68" si="112">IF(D68&gt;0, ROUND(D68/$D$13*100,2), 0)</f>
        <v>4.8</v>
      </c>
      <c r="F68" s="50">
        <v>4249.72</v>
      </c>
      <c r="G68" s="12">
        <f t="shared" ref="G68" si="113">IF(F68&gt;0, ROUND(F68/($D$15+$D$16)*100,2), 0)</f>
        <v>3.54</v>
      </c>
      <c r="H68" s="47">
        <f t="shared" si="100"/>
        <v>480.08</v>
      </c>
      <c r="I68" s="12">
        <f t="shared" ref="I68" si="114">IF(H68&gt;0, ROUND(H68/$D$14*100,2), 0)</f>
        <v>4.8</v>
      </c>
      <c r="J68" s="48">
        <f t="shared" si="102"/>
        <v>10152.81</v>
      </c>
    </row>
    <row r="69" spans="1:10" x14ac:dyDescent="0.2">
      <c r="A69" s="11"/>
      <c r="B69" s="52">
        <v>38</v>
      </c>
      <c r="C69" s="51">
        <v>103668</v>
      </c>
      <c r="D69" s="49">
        <v>9080.4</v>
      </c>
      <c r="E69" s="12">
        <f t="shared" ref="E69" si="115">IF(D69&gt;0, ROUND(D69/$D$13*100,2), 0)</f>
        <v>3.03</v>
      </c>
      <c r="F69" s="50">
        <v>2687.56</v>
      </c>
      <c r="G69" s="12">
        <f t="shared" ref="G69" si="116">IF(F69&gt;0, ROUND(F69/($D$15+$D$16)*100,2), 0)</f>
        <v>2.2400000000000002</v>
      </c>
      <c r="H69" s="47">
        <f t="shared" si="100"/>
        <v>302.68</v>
      </c>
      <c r="I69" s="12">
        <f t="shared" ref="I69" si="117">IF(H69&gt;0, ROUND(H69/$D$14*100,2), 0)</f>
        <v>3.03</v>
      </c>
      <c r="J69" s="48">
        <f t="shared" si="102"/>
        <v>6392.84</v>
      </c>
    </row>
    <row r="70" spans="1:10" x14ac:dyDescent="0.2">
      <c r="A70" s="11"/>
      <c r="B70" s="52">
        <v>39</v>
      </c>
      <c r="C70" s="51">
        <v>103669</v>
      </c>
      <c r="D70" s="49">
        <v>14127.55</v>
      </c>
      <c r="E70" s="12">
        <f t="shared" ref="E70" si="118">IF(D70&gt;0, ROUND(D70/$D$13*100,2), 0)</f>
        <v>4.71</v>
      </c>
      <c r="F70" s="50">
        <v>4167</v>
      </c>
      <c r="G70" s="12">
        <f t="shared" ref="G70" si="119">IF(F70&gt;0, ROUND(F70/($D$15+$D$16)*100,2), 0)</f>
        <v>3.47</v>
      </c>
      <c r="H70" s="47">
        <f t="shared" si="100"/>
        <v>470.92</v>
      </c>
      <c r="I70" s="12">
        <f t="shared" ref="I70" si="120">IF(H70&gt;0, ROUND(H70/$D$14*100,2), 0)</f>
        <v>4.71</v>
      </c>
      <c r="J70" s="48">
        <f t="shared" si="102"/>
        <v>9960.5499999999993</v>
      </c>
    </row>
    <row r="71" spans="1:10" x14ac:dyDescent="0.2">
      <c r="A71" s="11"/>
      <c r="B71" s="52">
        <v>40</v>
      </c>
      <c r="C71" s="51">
        <v>103670</v>
      </c>
      <c r="D71" s="49">
        <v>14112.83</v>
      </c>
      <c r="E71" s="12">
        <f t="shared" ref="E71" si="121">IF(D71&gt;0, ROUND(D71/$D$13*100,2), 0)</f>
        <v>4.7</v>
      </c>
      <c r="F71" s="50">
        <v>4162.7700000000004</v>
      </c>
      <c r="G71" s="12">
        <f t="shared" ref="G71" si="122">IF(F71&gt;0, ROUND(F71/($D$15+$D$16)*100,2), 0)</f>
        <v>3.47</v>
      </c>
      <c r="H71" s="47">
        <f t="shared" si="100"/>
        <v>470.43</v>
      </c>
      <c r="I71" s="12">
        <f t="shared" ref="I71" si="123">IF(H71&gt;0, ROUND(H71/$D$14*100,2), 0)</f>
        <v>4.7</v>
      </c>
      <c r="J71" s="48">
        <f t="shared" si="102"/>
        <v>9950.06</v>
      </c>
    </row>
    <row r="72" spans="1:10" x14ac:dyDescent="0.2">
      <c r="A72" s="11"/>
      <c r="B72" s="52">
        <v>41</v>
      </c>
      <c r="C72" s="51">
        <v>103671</v>
      </c>
      <c r="D72" s="49">
        <v>9305.57</v>
      </c>
      <c r="E72" s="12">
        <f t="shared" ref="E72" si="124">IF(D72&gt;0, ROUND(D72/$D$13*100,2), 0)</f>
        <v>3.1</v>
      </c>
      <c r="F72" s="50">
        <v>2752.11</v>
      </c>
      <c r="G72" s="12">
        <f t="shared" ref="G72" si="125">IF(F72&gt;0, ROUND(F72/($D$15+$D$16)*100,2), 0)</f>
        <v>2.29</v>
      </c>
      <c r="H72" s="47">
        <f t="shared" si="100"/>
        <v>310.19</v>
      </c>
      <c r="I72" s="12">
        <f t="shared" ref="I72" si="126">IF(H72&gt;0, ROUND(H72/$D$14*100,2), 0)</f>
        <v>3.1</v>
      </c>
      <c r="J72" s="48">
        <f t="shared" si="102"/>
        <v>6553.46</v>
      </c>
    </row>
    <row r="73" spans="1:10" x14ac:dyDescent="0.2">
      <c r="A73" s="11"/>
      <c r="B73" s="52">
        <v>42</v>
      </c>
      <c r="C73" s="51">
        <v>104767</v>
      </c>
      <c r="D73" s="49">
        <v>14880.11</v>
      </c>
      <c r="E73" s="12">
        <f t="shared" ref="E73" si="127">IF(D73&gt;0, ROUND(D73/$D$13*100,2), 0)</f>
        <v>4.96</v>
      </c>
      <c r="F73" s="50">
        <v>4392.45</v>
      </c>
      <c r="G73" s="12">
        <f t="shared" ref="G73" si="128">IF(F73&gt;0, ROUND(F73/($D$15+$D$16)*100,2), 0)</f>
        <v>3.66</v>
      </c>
      <c r="H73" s="47">
        <f t="shared" si="100"/>
        <v>496</v>
      </c>
      <c r="I73" s="12">
        <f t="shared" ref="I73" si="129">IF(H73&gt;0, ROUND(H73/$D$14*100,2), 0)</f>
        <v>4.96</v>
      </c>
      <c r="J73" s="48">
        <f t="shared" si="102"/>
        <v>10487.66</v>
      </c>
    </row>
    <row r="74" spans="1:10" x14ac:dyDescent="0.2">
      <c r="A74" s="11"/>
      <c r="B74" s="52">
        <v>43</v>
      </c>
      <c r="C74" s="51">
        <v>103673</v>
      </c>
      <c r="D74" s="49">
        <v>14656.08</v>
      </c>
      <c r="E74" s="12">
        <f t="shared" ref="E74" si="130">IF(D74&gt;0, ROUND(D74/$D$13*100,2), 0)</f>
        <v>4.8899999999999997</v>
      </c>
      <c r="F74" s="50">
        <v>4325.8599999999997</v>
      </c>
      <c r="G74" s="12">
        <f t="shared" ref="G74" si="131">IF(F74&gt;0, ROUND(F74/($D$15+$D$16)*100,2), 0)</f>
        <v>3.6</v>
      </c>
      <c r="H74" s="47">
        <f t="shared" si="100"/>
        <v>488.54</v>
      </c>
      <c r="I74" s="12">
        <f t="shared" ref="I74" si="132">IF(H74&gt;0, ROUND(H74/$D$14*100,2), 0)</f>
        <v>4.8899999999999997</v>
      </c>
      <c r="J74" s="48">
        <f t="shared" si="102"/>
        <v>10330.219999999999</v>
      </c>
    </row>
    <row r="75" spans="1:10" x14ac:dyDescent="0.2">
      <c r="A75" s="11"/>
      <c r="B75" s="52">
        <v>44</v>
      </c>
      <c r="C75" s="51">
        <v>103674</v>
      </c>
      <c r="D75" s="49">
        <v>9731.34</v>
      </c>
      <c r="E75" s="12">
        <f t="shared" ref="E75" si="133">IF(D75&gt;0, ROUND(D75/$D$13*100,2), 0)</f>
        <v>3.24</v>
      </c>
      <c r="F75" s="50">
        <v>2879.35</v>
      </c>
      <c r="G75" s="12">
        <f t="shared" ref="G75" si="134">IF(F75&gt;0, ROUND(F75/($D$15+$D$16)*100,2), 0)</f>
        <v>2.4</v>
      </c>
      <c r="H75" s="47">
        <f t="shared" si="100"/>
        <v>324.38</v>
      </c>
      <c r="I75" s="12">
        <f t="shared" ref="I75" si="135">IF(H75&gt;0, ROUND(H75/$D$14*100,2), 0)</f>
        <v>3.24</v>
      </c>
      <c r="J75" s="48">
        <f t="shared" si="102"/>
        <v>6851.99</v>
      </c>
    </row>
    <row r="76" spans="1:10" x14ac:dyDescent="0.2">
      <c r="A76" s="11"/>
      <c r="B76" s="52">
        <v>45</v>
      </c>
      <c r="C76" s="51">
        <v>103675</v>
      </c>
      <c r="D76" s="49">
        <v>14337.03</v>
      </c>
      <c r="E76" s="12">
        <f t="shared" ref="E76" si="136">IF(D76&gt;0, ROUND(D76/$D$13*100,2), 0)</f>
        <v>4.78</v>
      </c>
      <c r="F76" s="50">
        <v>4230.49</v>
      </c>
      <c r="G76" s="12">
        <f t="shared" ref="G76" si="137">IF(F76&gt;0, ROUND(F76/($D$15+$D$16)*100,2), 0)</f>
        <v>3.53</v>
      </c>
      <c r="H76" s="47">
        <f t="shared" si="100"/>
        <v>477.9</v>
      </c>
      <c r="I76" s="12">
        <f t="shared" ref="I76" si="138">IF(H76&gt;0, ROUND(H76/$D$14*100,2), 0)</f>
        <v>4.78</v>
      </c>
      <c r="J76" s="48">
        <f t="shared" si="102"/>
        <v>10106.540000000001</v>
      </c>
    </row>
    <row r="77" spans="1:10" x14ac:dyDescent="0.2">
      <c r="A77" s="11"/>
      <c r="B77" s="52">
        <v>46</v>
      </c>
      <c r="C77" s="51">
        <v>103676</v>
      </c>
      <c r="D77" s="49">
        <v>17632.080000000002</v>
      </c>
      <c r="E77" s="12">
        <f t="shared" ref="E77" si="139">IF(D77&gt;0, ROUND(D77/$D$13*100,2), 0)</f>
        <v>5.88</v>
      </c>
      <c r="F77" s="50">
        <v>5207.5200000000004</v>
      </c>
      <c r="G77" s="12">
        <f t="shared" ref="G77" si="140">IF(F77&gt;0, ROUND(F77/($D$15+$D$16)*100,2), 0)</f>
        <v>4.34</v>
      </c>
      <c r="H77" s="47">
        <f t="shared" si="100"/>
        <v>587.74</v>
      </c>
      <c r="I77" s="12">
        <f t="shared" ref="I77" si="141">IF(H77&gt;0, ROUND(H77/$D$14*100,2), 0)</f>
        <v>5.88</v>
      </c>
      <c r="J77" s="48">
        <f t="shared" si="102"/>
        <v>12424.56</v>
      </c>
    </row>
    <row r="78" spans="1:10" x14ac:dyDescent="0.2">
      <c r="A78" s="11"/>
      <c r="B78" s="52">
        <v>47</v>
      </c>
      <c r="C78" s="51">
        <v>103677</v>
      </c>
      <c r="D78" s="49">
        <v>13641.55</v>
      </c>
      <c r="E78" s="12">
        <f t="shared" ref="E78" si="142">IF(D78&gt;0, ROUND(D78/$D$13*100,2), 0)</f>
        <v>4.55</v>
      </c>
      <c r="F78" s="50">
        <v>4030.25</v>
      </c>
      <c r="G78" s="12">
        <f t="shared" ref="G78" si="143">IF(F78&gt;0, ROUND(F78/($D$15+$D$16)*100,2), 0)</f>
        <v>3.36</v>
      </c>
      <c r="H78" s="47">
        <f t="shared" si="100"/>
        <v>454.72</v>
      </c>
      <c r="I78" s="12">
        <f t="shared" ref="I78" si="144">IF(H78&gt;0, ROUND(H78/$D$14*100,2), 0)</f>
        <v>4.55</v>
      </c>
      <c r="J78" s="48">
        <f t="shared" si="102"/>
        <v>9611.2999999999993</v>
      </c>
    </row>
    <row r="79" spans="1:10" x14ac:dyDescent="0.2">
      <c r="A79" s="11"/>
      <c r="B79" s="52">
        <v>48</v>
      </c>
      <c r="C79" s="51">
        <v>103678</v>
      </c>
      <c r="D79" s="49">
        <v>7605.52</v>
      </c>
      <c r="E79" s="12">
        <f t="shared" ref="E79" si="145">IF(D79&gt;0, ROUND(D79/$D$13*100,2), 0)</f>
        <v>2.54</v>
      </c>
      <c r="F79" s="50">
        <v>2250.1799999999998</v>
      </c>
      <c r="G79" s="12">
        <f t="shared" ref="G79" si="146">IF(F79&gt;0, ROUND(F79/($D$15+$D$16)*100,2), 0)</f>
        <v>1.88</v>
      </c>
      <c r="H79" s="47">
        <f t="shared" si="100"/>
        <v>253.52</v>
      </c>
      <c r="I79" s="12">
        <f t="shared" ref="I79" si="147">IF(H79&gt;0, ROUND(H79/$D$14*100,2), 0)</f>
        <v>2.54</v>
      </c>
      <c r="J79" s="48">
        <f t="shared" si="102"/>
        <v>5355.34</v>
      </c>
    </row>
    <row r="80" spans="1:10" x14ac:dyDescent="0.2">
      <c r="A80" s="11"/>
      <c r="B80" s="52">
        <v>49</v>
      </c>
      <c r="C80" s="51">
        <v>103679</v>
      </c>
      <c r="D80" s="49">
        <v>17525.169999999998</v>
      </c>
      <c r="E80" s="12">
        <f t="shared" ref="E80" si="148">IF(D80&gt;0, ROUND(D80/$D$13*100,2), 0)</f>
        <v>5.84</v>
      </c>
      <c r="F80" s="50">
        <v>5176.8500000000004</v>
      </c>
      <c r="G80" s="12">
        <f t="shared" ref="G80" si="149">IF(F80&gt;0, ROUND(F80/($D$15+$D$16)*100,2), 0)</f>
        <v>4.3099999999999996</v>
      </c>
      <c r="H80" s="47">
        <f t="shared" si="100"/>
        <v>584.16999999999996</v>
      </c>
      <c r="I80" s="12">
        <f t="shared" ref="I80" si="150">IF(H80&gt;0, ROUND(H80/$D$14*100,2), 0)</f>
        <v>5.84</v>
      </c>
      <c r="J80" s="48">
        <f t="shared" si="102"/>
        <v>12348.32</v>
      </c>
    </row>
    <row r="81" spans="1:10" x14ac:dyDescent="0.2">
      <c r="A81" s="11"/>
      <c r="B81" s="52">
        <v>50</v>
      </c>
      <c r="C81" s="51">
        <v>103680</v>
      </c>
      <c r="D81" s="49">
        <v>14830.51</v>
      </c>
      <c r="E81" s="12">
        <f t="shared" ref="E81" si="151">IF(D81&gt;0, ROUND(D81/$D$13*100,2), 0)</f>
        <v>4.9400000000000004</v>
      </c>
      <c r="F81" s="50">
        <v>4380.3900000000003</v>
      </c>
      <c r="G81" s="12">
        <f t="shared" ref="G81" si="152">IF(F81&gt;0, ROUND(F81/($D$15+$D$16)*100,2), 0)</f>
        <v>3.65</v>
      </c>
      <c r="H81" s="47">
        <f t="shared" si="100"/>
        <v>494.35</v>
      </c>
      <c r="I81" s="12">
        <f t="shared" ref="I81" si="153">IF(H81&gt;0, ROUND(H81/$D$14*100,2), 0)</f>
        <v>4.9400000000000004</v>
      </c>
      <c r="J81" s="48">
        <f t="shared" si="102"/>
        <v>10450.120000000001</v>
      </c>
    </row>
    <row r="82" spans="1:10" s="33" customFormat="1" ht="20.25" customHeight="1" x14ac:dyDescent="0.25">
      <c r="A82" s="30"/>
      <c r="B82" s="31"/>
      <c r="C82" s="43"/>
      <c r="D82" s="32">
        <f>SUM($D$32:$D$81)</f>
        <v>726854.16</v>
      </c>
      <c r="E82" s="32"/>
      <c r="F82" s="32">
        <f>SUM($F$32:$F$81)</f>
        <v>214705.25</v>
      </c>
      <c r="G82" s="32"/>
      <c r="H82" s="32">
        <f>SUM($H$32:$H$81)</f>
        <v>24228.5</v>
      </c>
      <c r="I82" s="32"/>
      <c r="J82" s="32">
        <f>SUM($J$32:$J$81)</f>
        <v>512148.90999999992</v>
      </c>
    </row>
    <row r="83" spans="1:10" ht="21" customHeight="1" x14ac:dyDescent="0.2">
      <c r="A83" s="11"/>
      <c r="B83" s="79" t="s">
        <v>25</v>
      </c>
      <c r="C83" s="79"/>
      <c r="D83" s="79"/>
      <c r="E83" s="79"/>
      <c r="F83" s="79"/>
      <c r="G83" s="79"/>
      <c r="H83" s="79"/>
      <c r="I83" s="79"/>
      <c r="J83" s="79"/>
    </row>
    <row r="84" spans="1:10" ht="10.5" customHeight="1" x14ac:dyDescent="0.2">
      <c r="A84" s="11"/>
      <c r="B84" s="79"/>
      <c r="C84" s="79"/>
      <c r="D84" s="79"/>
      <c r="E84" s="79"/>
      <c r="F84" s="79"/>
      <c r="G84" s="79"/>
      <c r="H84" s="79"/>
      <c r="I84" s="79"/>
      <c r="J84" s="79"/>
    </row>
    <row r="85" spans="1:10" x14ac:dyDescent="0.2">
      <c r="A85" s="11"/>
      <c r="B85" s="79" t="s">
        <v>26</v>
      </c>
      <c r="C85" s="79"/>
      <c r="D85" s="79"/>
      <c r="E85" s="79"/>
      <c r="F85" s="79"/>
      <c r="G85" s="79"/>
      <c r="H85" s="79"/>
      <c r="I85" s="79"/>
      <c r="J85" s="79"/>
    </row>
    <row r="86" spans="1:10" ht="36.75" customHeight="1" x14ac:dyDescent="0.2">
      <c r="A86" s="11"/>
      <c r="B86" s="79"/>
      <c r="C86" s="79"/>
      <c r="D86" s="79"/>
      <c r="E86" s="79"/>
      <c r="F86" s="79"/>
      <c r="G86" s="79"/>
      <c r="H86" s="79"/>
      <c r="I86" s="79"/>
      <c r="J86" s="79"/>
    </row>
    <row r="87" spans="1:10" ht="4.5" customHeight="1" x14ac:dyDescent="0.2">
      <c r="A87" s="11"/>
      <c r="B87" s="10"/>
      <c r="C87" s="44"/>
      <c r="D87" s="10"/>
      <c r="E87" s="10"/>
      <c r="F87" s="10"/>
      <c r="G87" s="10"/>
      <c r="H87" s="10"/>
      <c r="I87" s="10"/>
      <c r="J87" s="10"/>
    </row>
    <row r="88" spans="1:10" x14ac:dyDescent="0.2">
      <c r="A88" s="11"/>
      <c r="B88" s="79" t="s">
        <v>27</v>
      </c>
      <c r="C88" s="79"/>
      <c r="D88" s="79"/>
      <c r="E88" s="79"/>
      <c r="F88" s="79"/>
      <c r="G88" s="79"/>
      <c r="H88" s="79"/>
      <c r="I88" s="79"/>
      <c r="J88" s="79"/>
    </row>
    <row r="89" spans="1:10" ht="44.25" customHeight="1" x14ac:dyDescent="0.2">
      <c r="A89" s="11"/>
      <c r="B89" s="79"/>
      <c r="C89" s="79"/>
      <c r="D89" s="79"/>
      <c r="E89" s="79"/>
      <c r="F89" s="79"/>
      <c r="G89" s="79"/>
      <c r="H89" s="79"/>
      <c r="I89" s="79"/>
      <c r="J89" s="79"/>
    </row>
    <row r="90" spans="1:10" x14ac:dyDescent="0.2">
      <c r="A90" s="11"/>
      <c r="B90" s="9" t="s">
        <v>29</v>
      </c>
      <c r="C90" s="45"/>
      <c r="D90" s="16"/>
      <c r="E90" s="16"/>
      <c r="F90" s="16"/>
      <c r="G90" s="16"/>
      <c r="H90" s="16"/>
      <c r="I90" s="16"/>
      <c r="J90" s="16"/>
    </row>
  </sheetData>
  <sheetProtection algorithmName="SHA-512" hashValue="EEJo1wKRiuLWl/yz26GDVyeDYfL5M/aJnygtfSiq/IvafQr5Etfc81ntKSZkZZlwX1xmVbD1dlA+JOZhtibEZw==" saltValue="fmn4PlGy036enTJYL4UAYA==" spinCount="100000" sheet="1"/>
  <protectedRanges>
    <protectedRange sqref="D17:J20 D21:I21" name="RadioButtons"/>
    <protectedRange sqref="F8:J8 D11:E19 F10:J19 D8:E9" name="RangeContract"/>
    <protectedRange sqref="D32:E81" name="RangeCreditAmount"/>
  </protectedRanges>
  <mergeCells count="31">
    <mergeCell ref="B85:J86"/>
    <mergeCell ref="B88:J89"/>
    <mergeCell ref="B15:C15"/>
    <mergeCell ref="B16:C16"/>
    <mergeCell ref="B83:J84"/>
    <mergeCell ref="D15:J15"/>
    <mergeCell ref="D16:J16"/>
    <mergeCell ref="B20:C20"/>
    <mergeCell ref="D20:J20"/>
    <mergeCell ref="B22:J22"/>
    <mergeCell ref="B17:C17"/>
    <mergeCell ref="D17:J17"/>
    <mergeCell ref="B21:C21"/>
    <mergeCell ref="D21:J21"/>
    <mergeCell ref="B2:J2"/>
    <mergeCell ref="B7:C7"/>
    <mergeCell ref="D7:J7"/>
    <mergeCell ref="B8:C8"/>
    <mergeCell ref="D8:J8"/>
    <mergeCell ref="B14:C14"/>
    <mergeCell ref="D14:J14"/>
    <mergeCell ref="B18:C18"/>
    <mergeCell ref="D18:J18"/>
    <mergeCell ref="B9:C10"/>
    <mergeCell ref="D9:J10"/>
    <mergeCell ref="B11:C11"/>
    <mergeCell ref="D11:J11"/>
    <mergeCell ref="B12:C12"/>
    <mergeCell ref="D12:J12"/>
    <mergeCell ref="B13:C13"/>
    <mergeCell ref="D13:J13"/>
  </mergeCells>
  <phoneticPr fontId="6" type="noConversion"/>
  <conditionalFormatting sqref="D82">
    <cfRule type="cellIs" dxfId="7" priority="1433" stopIfTrue="1" operator="greaterThan">
      <formula>1002412.29</formula>
    </cfRule>
    <cfRule type="cellIs" dxfId="6" priority="1434" stopIfTrue="1" operator="lessThan">
      <formula>1002412.29</formula>
    </cfRule>
  </conditionalFormatting>
  <conditionalFormatting sqref="F82">
    <cfRule type="cellIs" dxfId="5" priority="1435" stopIfTrue="1" operator="greaterThan">
      <formula>296083.69</formula>
    </cfRule>
    <cfRule type="cellIs" dxfId="4" priority="1436" stopIfTrue="1" operator="lessThan">
      <formula>296083.69</formula>
    </cfRule>
  </conditionalFormatting>
  <conditionalFormatting sqref="H82">
    <cfRule type="cellIs" dxfId="3" priority="1437" stopIfTrue="1" operator="greaterThan">
      <formula>28338.14</formula>
    </cfRule>
    <cfRule type="cellIs" dxfId="2" priority="1438" stopIfTrue="1" operator="lessThan">
      <formula>28338.14</formula>
    </cfRule>
  </conditionalFormatting>
  <conditionalFormatting sqref="J82">
    <cfRule type="cellIs" dxfId="1" priority="1439" stopIfTrue="1" operator="greaterThan">
      <formula>706328.6</formula>
    </cfRule>
    <cfRule type="cellIs" dxfId="0" priority="1440" stopIfTrue="1" operator="lessThan">
      <formula>706328.6</formula>
    </cfRule>
  </conditionalFormatting>
  <pageMargins left="0.19685039370078741" right="0.19685039370078741" top="0.19685039370078741" bottom="0.19685039370078741" header="0.31496062992125984" footer="0.31496062992125984"/>
  <pageSetup paperSize="9"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99" r:id="rId4" name="gbCredit">
              <controlPr defaultSize="0" print="0" autoFill="0" autoPict="0">
                <anchor moveWithCells="1">
                  <from>
                    <xdr:col>3</xdr:col>
                    <xdr:colOff>0</xdr:colOff>
                    <xdr:row>15</xdr:row>
                    <xdr:rowOff>171450</xdr:rowOff>
                  </from>
                  <to>
                    <xdr:col>9</xdr:col>
                    <xdr:colOff>1066800</xdr:colOff>
                    <xdr:row>16</xdr:row>
                    <xdr:rowOff>238125</xdr:rowOff>
                  </to>
                </anchor>
              </controlPr>
            </control>
          </mc:Choice>
        </mc:AlternateContent>
        <mc:AlternateContent xmlns:mc="http://schemas.openxmlformats.org/markup-compatibility/2006">
          <mc:Choice Requires="x14">
            <control shapeId="3203" r:id="rId5" name="Group Box 1155">
              <controlPr defaultSize="0" autoFill="0" autoPict="0">
                <anchor moveWithCells="1">
                  <from>
                    <xdr:col>3</xdr:col>
                    <xdr:colOff>0</xdr:colOff>
                    <xdr:row>18</xdr:row>
                    <xdr:rowOff>238125</xdr:rowOff>
                  </from>
                  <to>
                    <xdr:col>9</xdr:col>
                    <xdr:colOff>1066800</xdr:colOff>
                    <xdr:row>19</xdr:row>
                    <xdr:rowOff>257175</xdr:rowOff>
                  </to>
                </anchor>
              </controlPr>
            </control>
          </mc:Choice>
        </mc:AlternateContent>
        <mc:AlternateContent xmlns:mc="http://schemas.openxmlformats.org/markup-compatibility/2006">
          <mc:Choice Requires="x14">
            <control shapeId="3207" r:id="rId6" name="optCompensationManual">
              <controlPr defaultSize="0" autoFill="0" autoLine="0" autoPict="0" macro="[0]!OptChangeCompensation">
                <anchor moveWithCells="1">
                  <from>
                    <xdr:col>5</xdr:col>
                    <xdr:colOff>342900</xdr:colOff>
                    <xdr:row>15</xdr:row>
                    <xdr:rowOff>171450</xdr:rowOff>
                  </from>
                  <to>
                    <xdr:col>7</xdr:col>
                    <xdr:colOff>361950</xdr:colOff>
                    <xdr:row>16</xdr:row>
                    <xdr:rowOff>209550</xdr:rowOff>
                  </to>
                </anchor>
              </controlPr>
            </control>
          </mc:Choice>
        </mc:AlternateContent>
        <mc:AlternateContent xmlns:mc="http://schemas.openxmlformats.org/markup-compatibility/2006">
          <mc:Choice Requires="x14">
            <control shapeId="3209" r:id="rId7" name="optUseAdmPayerCode">
              <controlPr defaultSize="0" autoFill="0" autoLine="0" autoPict="0" macro="[0]!OptChange">
                <anchor moveWithCells="1">
                  <from>
                    <xdr:col>5</xdr:col>
                    <xdr:colOff>352425</xdr:colOff>
                    <xdr:row>19</xdr:row>
                    <xdr:rowOff>38100</xdr:rowOff>
                  </from>
                  <to>
                    <xdr:col>7</xdr:col>
                    <xdr:colOff>200025</xdr:colOff>
                    <xdr:row>19</xdr:row>
                    <xdr:rowOff>228600</xdr:rowOff>
                  </to>
                </anchor>
              </controlPr>
            </control>
          </mc:Choice>
        </mc:AlternateContent>
        <mc:AlternateContent xmlns:mc="http://schemas.openxmlformats.org/markup-compatibility/2006">
          <mc:Choice Requires="x14">
            <control shapeId="3210" r:id="rId8" name="optUseBankPayerCode">
              <controlPr defaultSize="0" autoFill="0" autoLine="0" autoPict="0" macro="[0]!OptChange">
                <anchor moveWithCells="1">
                  <from>
                    <xdr:col>3</xdr:col>
                    <xdr:colOff>142875</xdr:colOff>
                    <xdr:row>19</xdr:row>
                    <xdr:rowOff>47625</xdr:rowOff>
                  </from>
                  <to>
                    <xdr:col>4</xdr:col>
                    <xdr:colOff>428625</xdr:colOff>
                    <xdr:row>19</xdr:row>
                    <xdr:rowOff>238125</xdr:rowOff>
                  </to>
                </anchor>
              </controlPr>
            </control>
          </mc:Choice>
        </mc:AlternateContent>
        <mc:AlternateContent xmlns:mc="http://schemas.openxmlformats.org/markup-compatibility/2006">
          <mc:Choice Requires="x14">
            <control shapeId="3314" r:id="rId9" name="gbInterest">
              <controlPr defaultSize="0" autoFill="0" autoPict="0" altText="">
                <anchor moveWithCells="1">
                  <from>
                    <xdr:col>3</xdr:col>
                    <xdr:colOff>0</xdr:colOff>
                    <xdr:row>17</xdr:row>
                    <xdr:rowOff>0</xdr:rowOff>
                  </from>
                  <to>
                    <xdr:col>10</xdr:col>
                    <xdr:colOff>0</xdr:colOff>
                    <xdr:row>18</xdr:row>
                    <xdr:rowOff>9525</xdr:rowOff>
                  </to>
                </anchor>
              </controlPr>
            </control>
          </mc:Choice>
        </mc:AlternateContent>
        <mc:AlternateContent xmlns:mc="http://schemas.openxmlformats.org/markup-compatibility/2006">
          <mc:Choice Requires="x14">
            <control shapeId="3315" r:id="rId10" name="optInterestCompensation">
              <controlPr defaultSize="0" autoFill="0" autoLine="0" autoPict="0" macro="[0]!OptChangeInterestCompensation">
                <anchor moveWithCells="1">
                  <from>
                    <xdr:col>3</xdr:col>
                    <xdr:colOff>142875</xdr:colOff>
                    <xdr:row>17</xdr:row>
                    <xdr:rowOff>28575</xdr:rowOff>
                  </from>
                  <to>
                    <xdr:col>5</xdr:col>
                    <xdr:colOff>0</xdr:colOff>
                    <xdr:row>18</xdr:row>
                    <xdr:rowOff>9525</xdr:rowOff>
                  </to>
                </anchor>
              </controlPr>
            </control>
          </mc:Choice>
        </mc:AlternateContent>
        <mc:AlternateContent xmlns:mc="http://schemas.openxmlformats.org/markup-compatibility/2006">
          <mc:Choice Requires="x14">
            <control shapeId="3316" r:id="rId11" name="optInterestCredit">
              <controlPr defaultSize="0" autoFill="0" autoLine="0" autoPict="0" macro="[0]!OptChangeInterestCompensation">
                <anchor moveWithCells="1">
                  <from>
                    <xdr:col>5</xdr:col>
                    <xdr:colOff>342900</xdr:colOff>
                    <xdr:row>17</xdr:row>
                    <xdr:rowOff>0</xdr:rowOff>
                  </from>
                  <to>
                    <xdr:col>7</xdr:col>
                    <xdr:colOff>942975</xdr:colOff>
                    <xdr:row>17</xdr:row>
                    <xdr:rowOff>228600</xdr:rowOff>
                  </to>
                </anchor>
              </controlPr>
            </control>
          </mc:Choice>
        </mc:AlternateContent>
        <mc:AlternateContent xmlns:mc="http://schemas.openxmlformats.org/markup-compatibility/2006">
          <mc:Choice Requires="x14">
            <control shapeId="3385" r:id="rId12" name="gbInterestCalcType">
              <controlPr defaultSize="0" autoFill="0" autoPict="0">
                <anchor moveWithCells="1">
                  <from>
                    <xdr:col>3</xdr:col>
                    <xdr:colOff>0</xdr:colOff>
                    <xdr:row>18</xdr:row>
                    <xdr:rowOff>0</xdr:rowOff>
                  </from>
                  <to>
                    <xdr:col>10</xdr:col>
                    <xdr:colOff>0</xdr:colOff>
                    <xdr:row>19</xdr:row>
                    <xdr:rowOff>9525</xdr:rowOff>
                  </to>
                </anchor>
              </controlPr>
            </control>
          </mc:Choice>
        </mc:AlternateContent>
        <mc:AlternateContent xmlns:mc="http://schemas.openxmlformats.org/markup-compatibility/2006">
          <mc:Choice Requires="x14">
            <control shapeId="3386" r:id="rId13" name="bcFlatNoType">
              <controlPr defaultSize="0" autoFill="0" autoPict="0">
                <anchor moveWithCells="1">
                  <from>
                    <xdr:col>2</xdr:col>
                    <xdr:colOff>781050</xdr:colOff>
                    <xdr:row>20</xdr:row>
                    <xdr:rowOff>0</xdr:rowOff>
                  </from>
                  <to>
                    <xdr:col>10</xdr:col>
                    <xdr:colOff>0</xdr:colOff>
                    <xdr:row>21</xdr:row>
                    <xdr:rowOff>0</xdr:rowOff>
                  </to>
                </anchor>
              </controlPr>
            </control>
          </mc:Choice>
        </mc:AlternateContent>
        <mc:AlternateContent xmlns:mc="http://schemas.openxmlformats.org/markup-compatibility/2006">
          <mc:Choice Requires="x14">
            <control shapeId="3388" r:id="rId14" name="optFlatNoStandart">
              <controlPr defaultSize="0" autoFill="0" autoLine="0" autoPict="0" macro="[0]!OptChangeFlatNo">
                <anchor moveWithCells="1">
                  <from>
                    <xdr:col>3</xdr:col>
                    <xdr:colOff>142875</xdr:colOff>
                    <xdr:row>20</xdr:row>
                    <xdr:rowOff>38100</xdr:rowOff>
                  </from>
                  <to>
                    <xdr:col>5</xdr:col>
                    <xdr:colOff>95250</xdr:colOff>
                    <xdr:row>20</xdr:row>
                    <xdr:rowOff>257175</xdr:rowOff>
                  </to>
                </anchor>
              </controlPr>
            </control>
          </mc:Choice>
        </mc:AlternateContent>
        <mc:AlternateContent xmlns:mc="http://schemas.openxmlformats.org/markup-compatibility/2006">
          <mc:Choice Requires="x14">
            <control shapeId="3389" r:id="rId15" name="opfFlatNoNotStandart">
              <controlPr defaultSize="0" autoFill="0" autoLine="0" autoPict="0" macro="[0]!OptChangeFlatNo">
                <anchor moveWithCells="1">
                  <from>
                    <xdr:col>5</xdr:col>
                    <xdr:colOff>352425</xdr:colOff>
                    <xdr:row>20</xdr:row>
                    <xdr:rowOff>28575</xdr:rowOff>
                  </from>
                  <to>
                    <xdr:col>8</xdr:col>
                    <xdr:colOff>142875</xdr:colOff>
                    <xdr:row>20</xdr:row>
                    <xdr:rowOff>257175</xdr:rowOff>
                  </to>
                </anchor>
              </controlPr>
            </control>
          </mc:Choice>
        </mc:AlternateContent>
        <mc:AlternateContent xmlns:mc="http://schemas.openxmlformats.org/markup-compatibility/2006">
          <mc:Choice Requires="x14">
            <control shapeId="3390" r:id="rId16" name="optInterestAuto">
              <controlPr defaultSize="0" autoFill="0" autoLine="0" autoPict="0" macro="[0]!OptChangeInterest">
                <anchor moveWithCells="1">
                  <from>
                    <xdr:col>3</xdr:col>
                    <xdr:colOff>142875</xdr:colOff>
                    <xdr:row>18</xdr:row>
                    <xdr:rowOff>19050</xdr:rowOff>
                  </from>
                  <to>
                    <xdr:col>5</xdr:col>
                    <xdr:colOff>285750</xdr:colOff>
                    <xdr:row>18</xdr:row>
                    <xdr:rowOff>238125</xdr:rowOff>
                  </to>
                </anchor>
              </controlPr>
            </control>
          </mc:Choice>
        </mc:AlternateContent>
        <mc:AlternateContent xmlns:mc="http://schemas.openxmlformats.org/markup-compatibility/2006">
          <mc:Choice Requires="x14">
            <control shapeId="3391" r:id="rId17" name="optInterestManual">
              <controlPr defaultSize="0" autoFill="0" autoLine="0" autoPict="0" macro="[0]!OptChangeInterest">
                <anchor moveWithCells="1">
                  <from>
                    <xdr:col>5</xdr:col>
                    <xdr:colOff>352425</xdr:colOff>
                    <xdr:row>18</xdr:row>
                    <xdr:rowOff>19050</xdr:rowOff>
                  </from>
                  <to>
                    <xdr:col>7</xdr:col>
                    <xdr:colOff>523875</xdr:colOff>
                    <xdr:row>19</xdr:row>
                    <xdr:rowOff>0</xdr:rowOff>
                  </to>
                </anchor>
              </controlPr>
            </control>
          </mc:Choice>
        </mc:AlternateContent>
        <mc:AlternateContent xmlns:mc="http://schemas.openxmlformats.org/markup-compatibility/2006">
          <mc:Choice Requires="x14">
            <control shapeId="3393" r:id="rId18" name="optCompensationAuto">
              <controlPr defaultSize="0" autoFill="0" autoLine="0" autoPict="0" macro="[0]!OptChangeCompensation">
                <anchor moveWithCells="1">
                  <from>
                    <xdr:col>3</xdr:col>
                    <xdr:colOff>142875</xdr:colOff>
                    <xdr:row>16</xdr:row>
                    <xdr:rowOff>0</xdr:rowOff>
                  </from>
                  <to>
                    <xdr:col>4</xdr:col>
                    <xdr:colOff>95250</xdr:colOff>
                    <xdr:row>16</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H19"/>
  <sheetViews>
    <sheetView workbookViewId="0">
      <selection activeCell="B24" sqref="B24"/>
    </sheetView>
  </sheetViews>
  <sheetFormatPr defaultRowHeight="15" x14ac:dyDescent="0.25"/>
  <cols>
    <col min="1" max="1" width="13.42578125" style="4" customWidth="1"/>
    <col min="2" max="2" width="15.5703125" style="5" customWidth="1"/>
    <col min="3" max="3" width="17.28515625" style="5" customWidth="1"/>
    <col min="4" max="4" width="20" style="4" customWidth="1"/>
    <col min="5" max="5" width="11" style="4" customWidth="1"/>
    <col min="6" max="6" width="8.5703125" customWidth="1"/>
    <col min="7" max="7" width="19" customWidth="1"/>
    <col min="8" max="8" width="15.85546875" customWidth="1"/>
  </cols>
  <sheetData>
    <row r="1" spans="1:8" s="3" customFormat="1" ht="30" x14ac:dyDescent="0.25">
      <c r="A1" s="6" t="s">
        <v>5</v>
      </c>
      <c r="B1" s="7" t="s">
        <v>0</v>
      </c>
      <c r="C1" s="7" t="s">
        <v>10</v>
      </c>
      <c r="D1" s="8" t="s">
        <v>6</v>
      </c>
      <c r="E1" s="8" t="s">
        <v>8</v>
      </c>
      <c r="G1" s="34"/>
      <c r="H1" s="35"/>
    </row>
    <row r="2" spans="1:8" x14ac:dyDescent="0.25">
      <c r="A2" s="4" t="s">
        <v>13</v>
      </c>
      <c r="B2" s="5">
        <v>15137.65</v>
      </c>
      <c r="C2" s="5">
        <v>0</v>
      </c>
      <c r="D2" s="4" t="s">
        <v>41</v>
      </c>
      <c r="E2" s="4">
        <v>1</v>
      </c>
    </row>
    <row r="3" spans="1:8" x14ac:dyDescent="0.25">
      <c r="A3" s="4" t="s">
        <v>14</v>
      </c>
      <c r="B3" s="5">
        <v>12270.07</v>
      </c>
      <c r="C3" s="5">
        <v>0</v>
      </c>
      <c r="D3" s="4" t="s">
        <v>41</v>
      </c>
      <c r="E3" s="4">
        <v>2</v>
      </c>
    </row>
    <row r="4" spans="1:8" x14ac:dyDescent="0.25">
      <c r="A4" s="4" t="s">
        <v>15</v>
      </c>
      <c r="B4" s="5">
        <v>17589.189999999999</v>
      </c>
      <c r="C4" s="5">
        <v>0</v>
      </c>
      <c r="D4" s="4" t="s">
        <v>41</v>
      </c>
      <c r="E4" s="4">
        <v>3</v>
      </c>
    </row>
    <row r="5" spans="1:8" x14ac:dyDescent="0.25">
      <c r="A5" s="4" t="s">
        <v>16</v>
      </c>
      <c r="B5" s="5">
        <v>15935.88</v>
      </c>
      <c r="C5" s="5">
        <v>0</v>
      </c>
      <c r="D5" s="4" t="s">
        <v>41</v>
      </c>
      <c r="E5" s="4">
        <v>4</v>
      </c>
    </row>
    <row r="6" spans="1:8" x14ac:dyDescent="0.25">
      <c r="A6" s="4" t="s">
        <v>17</v>
      </c>
      <c r="B6" s="5">
        <v>11628.46</v>
      </c>
      <c r="C6" s="5">
        <v>0</v>
      </c>
      <c r="D6" s="4" t="s">
        <v>41</v>
      </c>
      <c r="E6" s="4">
        <v>5</v>
      </c>
    </row>
    <row r="7" spans="1:8" x14ac:dyDescent="0.25">
      <c r="A7" s="4" t="s">
        <v>38</v>
      </c>
      <c r="B7" s="5">
        <v>14964.98</v>
      </c>
      <c r="C7" s="5">
        <v>0</v>
      </c>
      <c r="D7" s="4" t="s">
        <v>41</v>
      </c>
      <c r="E7" s="4">
        <v>6</v>
      </c>
    </row>
    <row r="8" spans="1:8" x14ac:dyDescent="0.25">
      <c r="A8" s="4" t="s">
        <v>42</v>
      </c>
      <c r="B8" s="5">
        <v>15148.84</v>
      </c>
      <c r="C8" s="5">
        <v>0</v>
      </c>
      <c r="D8" s="4" t="s">
        <v>41</v>
      </c>
      <c r="E8" s="4">
        <v>7</v>
      </c>
    </row>
    <row r="9" spans="1:8" x14ac:dyDescent="0.25">
      <c r="A9" s="4" t="s">
        <v>43</v>
      </c>
      <c r="B9" s="5">
        <v>11648.68</v>
      </c>
      <c r="C9" s="5">
        <v>0</v>
      </c>
      <c r="D9" s="4" t="s">
        <v>41</v>
      </c>
      <c r="E9" s="4">
        <v>8</v>
      </c>
    </row>
    <row r="10" spans="1:8" x14ac:dyDescent="0.25">
      <c r="A10" s="4" t="s">
        <v>44</v>
      </c>
      <c r="B10" s="5">
        <v>15615.7</v>
      </c>
      <c r="C10" s="5">
        <v>0</v>
      </c>
      <c r="D10" s="4" t="s">
        <v>41</v>
      </c>
      <c r="E10" s="4">
        <v>9</v>
      </c>
    </row>
    <row r="11" spans="1:8" x14ac:dyDescent="0.25">
      <c r="A11" s="4" t="s">
        <v>45</v>
      </c>
      <c r="B11" s="5">
        <v>15503.13</v>
      </c>
      <c r="C11" s="5">
        <v>0</v>
      </c>
      <c r="D11" s="4" t="s">
        <v>41</v>
      </c>
      <c r="E11" s="4">
        <v>10</v>
      </c>
    </row>
    <row r="12" spans="1:8" x14ac:dyDescent="0.25">
      <c r="A12" s="4" t="s">
        <v>46</v>
      </c>
      <c r="B12" s="5">
        <v>13050.41</v>
      </c>
      <c r="C12" s="5">
        <v>0</v>
      </c>
      <c r="D12" s="4" t="s">
        <v>41</v>
      </c>
      <c r="E12" s="4">
        <v>11</v>
      </c>
    </row>
    <row r="13" spans="1:8" x14ac:dyDescent="0.25">
      <c r="A13" s="4" t="s">
        <v>47</v>
      </c>
      <c r="B13" s="5">
        <v>19190.68</v>
      </c>
      <c r="C13" s="5">
        <v>0</v>
      </c>
      <c r="D13" s="4" t="s">
        <v>41</v>
      </c>
      <c r="E13" s="4">
        <v>12</v>
      </c>
    </row>
    <row r="14" spans="1:8" x14ac:dyDescent="0.25">
      <c r="A14" s="4" t="s">
        <v>48</v>
      </c>
      <c r="B14" s="5">
        <v>16609.939999999999</v>
      </c>
      <c r="C14" s="5">
        <v>0</v>
      </c>
      <c r="D14" s="4" t="s">
        <v>41</v>
      </c>
      <c r="E14" s="4">
        <v>13</v>
      </c>
    </row>
    <row r="15" spans="1:8" x14ac:dyDescent="0.25">
      <c r="A15" s="4" t="s">
        <v>49</v>
      </c>
      <c r="B15" s="5">
        <v>12411.02</v>
      </c>
      <c r="C15" s="5">
        <v>0</v>
      </c>
      <c r="D15" s="4" t="s">
        <v>41</v>
      </c>
      <c r="E15" s="4">
        <v>14</v>
      </c>
    </row>
    <row r="16" spans="1:8" x14ac:dyDescent="0.25">
      <c r="A16" s="4" t="s">
        <v>50</v>
      </c>
      <c r="B16" s="5">
        <v>18026.259999999998</v>
      </c>
      <c r="C16" s="5">
        <v>0</v>
      </c>
      <c r="D16" s="4" t="s">
        <v>41</v>
      </c>
      <c r="E16" s="4">
        <v>15</v>
      </c>
    </row>
    <row r="17" spans="1:5" x14ac:dyDescent="0.25">
      <c r="A17" s="4" t="s">
        <v>51</v>
      </c>
      <c r="B17" s="5">
        <v>16862.419999999998</v>
      </c>
      <c r="C17" s="5">
        <v>0</v>
      </c>
      <c r="D17" s="4" t="s">
        <v>41</v>
      </c>
      <c r="E17" s="4">
        <v>16</v>
      </c>
    </row>
    <row r="18" spans="1:5" x14ac:dyDescent="0.25">
      <c r="A18" s="4" t="s">
        <v>52</v>
      </c>
      <c r="B18" s="5">
        <v>12428.95</v>
      </c>
      <c r="C18" s="5">
        <v>0</v>
      </c>
      <c r="D18" s="4" t="s">
        <v>41</v>
      </c>
      <c r="E18" s="4">
        <v>17</v>
      </c>
    </row>
    <row r="19" spans="1:5" x14ac:dyDescent="0.25">
      <c r="A19" s="4" t="s">
        <v>53</v>
      </c>
      <c r="B19" s="5">
        <v>17946.5</v>
      </c>
      <c r="C19" s="5">
        <v>0</v>
      </c>
      <c r="D19" s="4" t="s">
        <v>41</v>
      </c>
      <c r="E19" s="4">
        <v>18</v>
      </c>
    </row>
  </sheetData>
  <sheetProtection algorithmName="SHA-512" hashValue="RouKlAjsmdEwONkCyJMIZJbatrSo8NsNo8MnTiDOm1yWfUvDn2es5FNBYz90x8bZPWGRhkPeA/6p1iOdJiwprQ==" saltValue="k4MwhhFWN5VkdUjQtIxqqg==" spinCount="100000" sheet="1"/>
  <protectedRanges>
    <protectedRange sqref="H1" name="Range1"/>
  </protectedRange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tnFillImportData">
              <controlPr defaultSize="0" print="0" autoFill="0" autoPict="0" macro="[0]!FillImportData">
                <anchor moveWithCells="1">
                  <from>
                    <xdr:col>5</xdr:col>
                    <xdr:colOff>561975</xdr:colOff>
                    <xdr:row>1</xdr:row>
                    <xdr:rowOff>0</xdr:rowOff>
                  </from>
                  <to>
                    <xdr:col>8</xdr:col>
                    <xdr:colOff>0</xdr:colOff>
                    <xdr:row>3</xdr:row>
                    <xdr:rowOff>57150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Bendra informacija</vt:lpstr>
      <vt:lpstr>Informacija importui</vt:lpstr>
      <vt:lpstr>'Bendra informacija'!Print_Area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Akvilė Skujaitė</dc:creator>
  <cp:lastModifiedBy>Gedas Janėnas</cp:lastModifiedBy>
  <cp:lastPrinted>2021-09-14T05:50:26Z</cp:lastPrinted>
  <dcterms:created xsi:type="dcterms:W3CDTF">2020-10-09T11:08:25Z</dcterms:created>
  <dcterms:modified xsi:type="dcterms:W3CDTF">2022-04-19T09:09:33Z</dcterms:modified>
</cp:coreProperties>
</file>